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0 - ÚSES - lokální bioko..." sheetId="2" r:id="rId2"/>
    <sheet name="15 - následná péče 1.rok" sheetId="3" r:id="rId3"/>
    <sheet name="20 - následná péče 2.rok" sheetId="4" r:id="rId4"/>
    <sheet name="25 - následná péče 3.rok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'10 - ÚSES - lokální bioko...'!$C$122:$K$206</definedName>
    <definedName name="_xlnm.Print_Area" localSheetId="1">'10 - ÚSES - lokální bioko...'!$C$4:$J$76,'10 - ÚSES - lokální bioko...'!$C$82:$J$104,'10 - ÚSES - lokální bioko...'!$C$110:$K$206</definedName>
    <definedName name="_xlnm.Print_Titles" localSheetId="1">'10 - ÚSES - lokální bioko...'!$122:$122</definedName>
    <definedName name="_xlnm._FilterDatabase" localSheetId="2" hidden="1">'15 - následná péče 1.rok'!$C$117:$K$148</definedName>
    <definedName name="_xlnm.Print_Area" localSheetId="2">'15 - následná péče 1.rok'!$C$4:$J$76,'15 - následná péče 1.rok'!$C$82:$J$99,'15 - následná péče 1.rok'!$C$105:$K$148</definedName>
    <definedName name="_xlnm.Print_Titles" localSheetId="2">'15 - následná péče 1.rok'!$117:$117</definedName>
    <definedName name="_xlnm._FilterDatabase" localSheetId="3" hidden="1">'20 - následná péče 2.rok'!$C$116:$K$146</definedName>
    <definedName name="_xlnm.Print_Area" localSheetId="3">'20 - následná péče 2.rok'!$C$4:$J$76,'20 - následná péče 2.rok'!$C$82:$J$98,'20 - následná péče 2.rok'!$C$104:$K$146</definedName>
    <definedName name="_xlnm.Print_Titles" localSheetId="3">'20 - následná péče 2.rok'!$116:$116</definedName>
    <definedName name="_xlnm._FilterDatabase" localSheetId="4" hidden="1">'25 - následná péče 3.rok'!$C$116:$K$146</definedName>
    <definedName name="_xlnm.Print_Area" localSheetId="4">'25 - následná péče 3.rok'!$C$4:$J$76,'25 - následná péče 3.rok'!$C$82:$J$98,'25 - následná péče 3.rok'!$C$104:$K$146</definedName>
    <definedName name="_xlnm.Print_Titles" localSheetId="4">'25 - následná péče 3.rok'!$116:$116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J114"/>
  <c r="F111"/>
  <c r="E109"/>
  <c r="J92"/>
  <c r="F89"/>
  <c r="E87"/>
  <c r="J21"/>
  <c r="E21"/>
  <c r="J113"/>
  <c r="J20"/>
  <c r="J18"/>
  <c r="E18"/>
  <c r="F114"/>
  <c r="J17"/>
  <c r="J15"/>
  <c r="E15"/>
  <c r="F113"/>
  <c r="J14"/>
  <c r="J12"/>
  <c r="J111"/>
  <c r="E7"/>
  <c r="E107"/>
  <c i="4" r="J37"/>
  <c r="J36"/>
  <c i="1" r="AY97"/>
  <c i="4" r="J35"/>
  <c i="1" r="AX97"/>
  <c i="4"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J114"/>
  <c r="F111"/>
  <c r="E109"/>
  <c r="J92"/>
  <c r="F89"/>
  <c r="E87"/>
  <c r="J21"/>
  <c r="E21"/>
  <c r="J113"/>
  <c r="J20"/>
  <c r="J18"/>
  <c r="E18"/>
  <c r="F114"/>
  <c r="J17"/>
  <c r="J15"/>
  <c r="E15"/>
  <c r="F113"/>
  <c r="J14"/>
  <c r="J12"/>
  <c r="J89"/>
  <c r="E7"/>
  <c r="E85"/>
  <c i="3" r="J37"/>
  <c r="J36"/>
  <c i="1" r="AY96"/>
  <c i="3" r="J35"/>
  <c i="1" r="AX96"/>
  <c i="3"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J115"/>
  <c r="F112"/>
  <c r="E110"/>
  <c r="J92"/>
  <c r="F89"/>
  <c r="E87"/>
  <c r="J21"/>
  <c r="E21"/>
  <c r="J114"/>
  <c r="J20"/>
  <c r="J18"/>
  <c r="E18"/>
  <c r="F92"/>
  <c r="J17"/>
  <c r="J15"/>
  <c r="E15"/>
  <c r="F114"/>
  <c r="J14"/>
  <c r="J12"/>
  <c r="J112"/>
  <c r="E7"/>
  <c r="E108"/>
  <c i="2" r="J188"/>
  <c r="J37"/>
  <c r="J36"/>
  <c i="1" r="AY95"/>
  <c i="2" r="J35"/>
  <c i="1" r="AX95"/>
  <c i="2" r="BI206"/>
  <c r="BH206"/>
  <c r="BG206"/>
  <c r="BF206"/>
  <c r="T206"/>
  <c r="T205"/>
  <c r="R206"/>
  <c r="R205"/>
  <c r="P206"/>
  <c r="P205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200"/>
  <c r="BH200"/>
  <c r="BG200"/>
  <c r="BF200"/>
  <c r="T200"/>
  <c r="R200"/>
  <c r="P200"/>
  <c r="BI196"/>
  <c r="BH196"/>
  <c r="BG196"/>
  <c r="BF196"/>
  <c r="T196"/>
  <c r="R196"/>
  <c r="P196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J100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7"/>
  <c r="BH127"/>
  <c r="BG127"/>
  <c r="BF127"/>
  <c r="T127"/>
  <c r="R127"/>
  <c r="P127"/>
  <c r="BI126"/>
  <c r="BH126"/>
  <c r="BG126"/>
  <c r="BF126"/>
  <c r="T126"/>
  <c r="R126"/>
  <c r="P126"/>
  <c r="J120"/>
  <c r="F117"/>
  <c r="E115"/>
  <c r="J92"/>
  <c r="F89"/>
  <c r="E87"/>
  <c r="J21"/>
  <c r="E21"/>
  <c r="J119"/>
  <c r="J20"/>
  <c r="J18"/>
  <c r="E18"/>
  <c r="F120"/>
  <c r="J17"/>
  <c r="J15"/>
  <c r="E15"/>
  <c r="F119"/>
  <c r="J14"/>
  <c r="J12"/>
  <c r="J117"/>
  <c r="E7"/>
  <c r="E113"/>
  <c i="1" r="L90"/>
  <c r="AM90"/>
  <c r="AM89"/>
  <c r="L89"/>
  <c r="AM87"/>
  <c r="L87"/>
  <c r="L85"/>
  <c r="L84"/>
  <c i="5" r="BK146"/>
  <c r="J146"/>
  <c r="BK145"/>
  <c r="J145"/>
  <c r="BK144"/>
  <c r="J144"/>
  <c r="BK143"/>
  <c r="J143"/>
  <c r="BK141"/>
  <c r="J141"/>
  <c r="BK138"/>
  <c r="J138"/>
  <c r="BK135"/>
  <c r="J135"/>
  <c r="BK133"/>
  <c r="J133"/>
  <c r="BK132"/>
  <c r="J132"/>
  <c r="BK131"/>
  <c r="J131"/>
  <c r="BK128"/>
  <c r="J128"/>
  <c r="BK125"/>
  <c r="J125"/>
  <c r="BK122"/>
  <c r="J122"/>
  <c r="BK119"/>
  <c r="J119"/>
  <c i="4" r="BK146"/>
  <c r="J146"/>
  <c r="BK145"/>
  <c r="J145"/>
  <c r="BK144"/>
  <c r="J144"/>
  <c r="BK143"/>
  <c r="J143"/>
  <c r="BK141"/>
  <c r="J141"/>
  <c r="BK138"/>
  <c r="J138"/>
  <c r="BK135"/>
  <c r="J135"/>
  <c r="BK133"/>
  <c r="J133"/>
  <c r="BK132"/>
  <c r="J132"/>
  <c r="J131"/>
  <c r="J128"/>
  <c r="BK125"/>
  <c r="BK122"/>
  <c r="J122"/>
  <c r="J119"/>
  <c i="3" r="J146"/>
  <c r="BK144"/>
  <c r="BK143"/>
  <c r="J142"/>
  <c r="BK141"/>
  <c r="J140"/>
  <c r="J138"/>
  <c r="BK135"/>
  <c r="J135"/>
  <c r="BK134"/>
  <c r="J134"/>
  <c r="BK133"/>
  <c r="BK130"/>
  <c r="BK127"/>
  <c r="BK124"/>
  <c r="J121"/>
  <c i="2" r="J206"/>
  <c r="BK204"/>
  <c r="BK203"/>
  <c r="BK201"/>
  <c r="BK200"/>
  <c r="J196"/>
  <c r="J193"/>
  <c r="BK192"/>
  <c r="J190"/>
  <c r="BK187"/>
  <c r="BK186"/>
  <c r="BK185"/>
  <c r="BK184"/>
  <c r="J184"/>
  <c r="BK182"/>
  <c r="J182"/>
  <c r="BK179"/>
  <c r="J179"/>
  <c r="J176"/>
  <c r="BK173"/>
  <c r="J171"/>
  <c r="J168"/>
  <c r="BK167"/>
  <c r="BK166"/>
  <c r="J164"/>
  <c r="J162"/>
  <c r="BK158"/>
  <c r="J157"/>
  <c r="BK156"/>
  <c r="BK155"/>
  <c r="BK154"/>
  <c r="J153"/>
  <c r="J152"/>
  <c r="J151"/>
  <c r="J150"/>
  <c r="BK149"/>
  <c r="J149"/>
  <c r="J148"/>
  <c r="BK146"/>
  <c r="BK145"/>
  <c r="J144"/>
  <c r="BK143"/>
  <c r="BK142"/>
  <c r="J141"/>
  <c r="BK136"/>
  <c r="J135"/>
  <c r="J134"/>
  <c r="BK133"/>
  <c r="J132"/>
  <c r="BK131"/>
  <c r="BK127"/>
  <c r="J127"/>
  <c r="J126"/>
  <c i="1" r="AS94"/>
  <c i="4" r="BK131"/>
  <c r="BK128"/>
  <c r="J125"/>
  <c r="BK119"/>
  <c i="3" r="BK146"/>
  <c r="J144"/>
  <c r="J143"/>
  <c r="BK142"/>
  <c r="J141"/>
  <c r="BK140"/>
  <c r="BK138"/>
  <c r="J133"/>
  <c r="J130"/>
  <c r="J127"/>
  <c r="J124"/>
  <c r="BK121"/>
  <c i="2" r="BK206"/>
  <c r="J204"/>
  <c r="J203"/>
  <c r="J201"/>
  <c r="J200"/>
  <c r="BK196"/>
  <c r="BK193"/>
  <c r="J192"/>
  <c r="BK190"/>
  <c r="J187"/>
  <c r="J186"/>
  <c r="J185"/>
  <c r="BK176"/>
  <c r="J173"/>
  <c r="BK171"/>
  <c r="BK168"/>
  <c r="J167"/>
  <c r="J166"/>
  <c r="BK164"/>
  <c r="BK163"/>
  <c r="J163"/>
  <c r="BK162"/>
  <c r="J158"/>
  <c r="BK157"/>
  <c r="J156"/>
  <c r="J155"/>
  <c r="J154"/>
  <c r="BK153"/>
  <c r="BK152"/>
  <c r="BK151"/>
  <c r="BK150"/>
  <c r="BK148"/>
  <c r="BK147"/>
  <c r="J147"/>
  <c r="J146"/>
  <c r="J145"/>
  <c r="BK144"/>
  <c r="J143"/>
  <c r="J142"/>
  <c r="BK141"/>
  <c r="BK140"/>
  <c r="J140"/>
  <c r="J136"/>
  <c r="BK135"/>
  <c r="BK134"/>
  <c r="J133"/>
  <c r="BK132"/>
  <c r="J131"/>
  <c r="BK130"/>
  <c r="J130"/>
  <c r="BK126"/>
  <c l="1" r="P125"/>
  <c r="T125"/>
  <c r="R165"/>
  <c r="T165"/>
  <c r="R189"/>
  <c r="BK199"/>
  <c r="J199"/>
  <c r="J102"/>
  <c r="T199"/>
  <c i="3" r="P120"/>
  <c r="P119"/>
  <c r="P118"/>
  <c i="1" r="AU96"/>
  <c i="3" r="R120"/>
  <c r="R119"/>
  <c r="R118"/>
  <c i="2" r="BK125"/>
  <c r="J125"/>
  <c r="J98"/>
  <c r="R125"/>
  <c r="BK165"/>
  <c r="J165"/>
  <c r="J99"/>
  <c r="P165"/>
  <c r="BK189"/>
  <c r="J189"/>
  <c r="J101"/>
  <c r="P189"/>
  <c r="T189"/>
  <c r="P199"/>
  <c r="R199"/>
  <c i="3" r="BK120"/>
  <c r="J120"/>
  <c r="J98"/>
  <c r="T120"/>
  <c r="T119"/>
  <c r="T118"/>
  <c i="4" r="BK118"/>
  <c r="J118"/>
  <c r="J97"/>
  <c r="P118"/>
  <c r="P117"/>
  <c i="1" r="AU97"/>
  <c i="4" r="R118"/>
  <c r="R117"/>
  <c r="T118"/>
  <c r="T117"/>
  <c i="5" r="BK118"/>
  <c r="J118"/>
  <c r="J97"/>
  <c r="P118"/>
  <c r="P117"/>
  <c i="1" r="AU98"/>
  <c i="5" r="R118"/>
  <c r="R117"/>
  <c r="T118"/>
  <c r="T117"/>
  <c i="2" r="F92"/>
  <c r="BE130"/>
  <c r="BE131"/>
  <c r="BE133"/>
  <c r="BE134"/>
  <c r="BE135"/>
  <c r="BE141"/>
  <c r="BE143"/>
  <c r="BE145"/>
  <c r="BE146"/>
  <c r="BE148"/>
  <c r="BE149"/>
  <c r="BE150"/>
  <c r="BE152"/>
  <c r="BE156"/>
  <c r="BE158"/>
  <c r="BE164"/>
  <c r="BE166"/>
  <c r="BE167"/>
  <c r="BE168"/>
  <c r="BE176"/>
  <c r="BE185"/>
  <c r="BE187"/>
  <c r="BE192"/>
  <c r="BE200"/>
  <c r="BE204"/>
  <c r="BE206"/>
  <c i="3" r="E85"/>
  <c r="J89"/>
  <c r="J91"/>
  <c r="F115"/>
  <c r="BE121"/>
  <c r="BE127"/>
  <c r="BE130"/>
  <c r="BE138"/>
  <c r="BE141"/>
  <c r="BE146"/>
  <c i="4" r="F91"/>
  <c r="J91"/>
  <c r="F92"/>
  <c r="E107"/>
  <c r="J111"/>
  <c r="BE125"/>
  <c r="BE128"/>
  <c i="2" r="E85"/>
  <c r="J89"/>
  <c r="F91"/>
  <c r="J91"/>
  <c r="BE126"/>
  <c r="BE127"/>
  <c r="BE132"/>
  <c r="BE136"/>
  <c r="BE140"/>
  <c r="BE142"/>
  <c r="BE144"/>
  <c r="BE147"/>
  <c r="BE151"/>
  <c r="BE153"/>
  <c r="BE154"/>
  <c r="BE155"/>
  <c r="BE157"/>
  <c r="BE162"/>
  <c r="BE163"/>
  <c r="BE171"/>
  <c r="BE173"/>
  <c r="BE179"/>
  <c r="BE182"/>
  <c r="BE184"/>
  <c r="BE186"/>
  <c r="BE190"/>
  <c r="BE193"/>
  <c r="BE196"/>
  <c r="BE201"/>
  <c r="BE203"/>
  <c r="BK205"/>
  <c r="J205"/>
  <c r="J103"/>
  <c i="3" r="F91"/>
  <c r="BE124"/>
  <c r="BE133"/>
  <c r="BE134"/>
  <c r="BE135"/>
  <c r="BE140"/>
  <c r="BE142"/>
  <c r="BE143"/>
  <c r="BE144"/>
  <c i="4" r="BE119"/>
  <c r="BE122"/>
  <c r="BE131"/>
  <c r="BE132"/>
  <c r="BE133"/>
  <c r="BE135"/>
  <c r="BE138"/>
  <c r="BE141"/>
  <c r="BE143"/>
  <c r="BE144"/>
  <c r="BE145"/>
  <c r="BE146"/>
  <c i="5" r="E85"/>
  <c r="J89"/>
  <c r="F91"/>
  <c r="J91"/>
  <c r="F92"/>
  <c r="BE119"/>
  <c r="BE122"/>
  <c r="BE125"/>
  <c r="BE128"/>
  <c r="BE131"/>
  <c r="BE132"/>
  <c r="BE133"/>
  <c r="BE135"/>
  <c r="BE138"/>
  <c r="BE141"/>
  <c r="BE143"/>
  <c r="BE144"/>
  <c r="BE145"/>
  <c r="BE146"/>
  <c i="2" r="J34"/>
  <c i="1" r="AW95"/>
  <c i="2" r="F36"/>
  <c i="1" r="BC95"/>
  <c i="3" r="J34"/>
  <c i="1" r="AW96"/>
  <c i="3" r="F36"/>
  <c i="1" r="BC96"/>
  <c i="2" r="F34"/>
  <c i="1" r="BA95"/>
  <c i="2" r="F35"/>
  <c i="1" r="BB95"/>
  <c i="2" r="F37"/>
  <c i="1" r="BD95"/>
  <c i="3" r="F34"/>
  <c i="1" r="BA96"/>
  <c i="3" r="F35"/>
  <c i="1" r="BB96"/>
  <c i="3" r="F37"/>
  <c i="1" r="BD96"/>
  <c i="4" r="F34"/>
  <c i="1" r="BA97"/>
  <c i="4" r="J34"/>
  <c i="1" r="AW97"/>
  <c i="4" r="F35"/>
  <c i="1" r="BB97"/>
  <c i="4" r="F36"/>
  <c i="1" r="BC97"/>
  <c i="4" r="F37"/>
  <c i="1" r="BD97"/>
  <c i="5" r="F34"/>
  <c i="1" r="BA98"/>
  <c i="5" r="J34"/>
  <c i="1" r="AW98"/>
  <c i="5" r="F35"/>
  <c i="1" r="BB98"/>
  <c i="5" r="F36"/>
  <c i="1" r="BC98"/>
  <c i="5" r="F37"/>
  <c i="1" r="BD98"/>
  <c i="2" l="1" r="R124"/>
  <c r="R123"/>
  <c r="T124"/>
  <c r="T123"/>
  <c r="P124"/>
  <c r="P123"/>
  <c i="1" r="AU95"/>
  <c i="2" r="BK124"/>
  <c r="BK123"/>
  <c r="J123"/>
  <c r="J96"/>
  <c i="3" r="BK119"/>
  <c r="J119"/>
  <c r="J97"/>
  <c i="4" r="BK117"/>
  <c r="J117"/>
  <c r="J96"/>
  <c i="5" r="BK117"/>
  <c r="J117"/>
  <c r="J96"/>
  <c i="1" r="AU94"/>
  <c r="BA94"/>
  <c r="W30"/>
  <c r="BC94"/>
  <c r="W32"/>
  <c i="2" r="J33"/>
  <c i="1" r="AV95"/>
  <c r="AT95"/>
  <c i="3" r="J33"/>
  <c i="1" r="AV96"/>
  <c r="AT96"/>
  <c r="BB94"/>
  <c r="W31"/>
  <c r="BD94"/>
  <c r="W33"/>
  <c i="2" r="F33"/>
  <c i="1" r="AZ95"/>
  <c i="3" r="F33"/>
  <c i="1" r="AZ96"/>
  <c i="4" r="F33"/>
  <c i="1" r="AZ97"/>
  <c i="4" r="J33"/>
  <c i="1" r="AV97"/>
  <c r="AT97"/>
  <c i="5" r="F33"/>
  <c i="1" r="AZ98"/>
  <c i="5" r="J33"/>
  <c i="1" r="AV98"/>
  <c r="AT98"/>
  <c i="2" l="1" r="J124"/>
  <c r="J97"/>
  <c i="3" r="BK118"/>
  <c r="J118"/>
  <c r="J96"/>
  <c i="1" r="AZ94"/>
  <c r="W29"/>
  <c r="AW94"/>
  <c r="AK30"/>
  <c r="AX94"/>
  <c r="AY94"/>
  <c i="2" r="J30"/>
  <c i="1" r="AG95"/>
  <c r="AN95"/>
  <c i="4" r="J30"/>
  <c i="1" r="AG97"/>
  <c r="AN97"/>
  <c i="5" r="J30"/>
  <c i="1" r="AG98"/>
  <c r="AN98"/>
  <c i="4" l="1" r="J39"/>
  <c i="2" r="J39"/>
  <c i="5" r="J39"/>
  <c i="1" r="AV94"/>
  <c r="AK29"/>
  <c i="3" r="J30"/>
  <c i="1" r="AG96"/>
  <c r="AN96"/>
  <c i="3" l="1" r="J39"/>
  <c i="1" r="AT94"/>
  <c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<sst xmlns="http://schemas.openxmlformats.org/spreadsheetml/2006/main">
  <si>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</si>
  <si>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</si>
  <si>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</si>
  <si>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</si>
  <si>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</si>
  <si>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{f6111999-1907-4e6e-b869-cdeea5388d23}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</si>
  <si>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</si>
  <si>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</si>
  <si>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</si>
  <si>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</si>
  <si>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</si>
  <si>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</si>
  <si>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</si>
  <si>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</si>
  <si>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Y043-2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</si>
  <si>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</si>
  <si>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</si>
  <si>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Objekt 1 - LBK 2602 (část) v k.ú. Vysočany u Ovesných Kladrub</t>
  </si>
  <si>
    <t>KSO:</t>
  </si>
  <si>
    <t>CC-CZ:</t>
  </si>
  <si>
    <t>Místo:</t>
  </si>
  <si>
    <t>Vysočany u Ovesných Kladrub</t>
  </si>
  <si>
    <t>Datum:</t>
  </si>
  <si>
    <t>9. 4. 2019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</si>
  <si>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</si>
  <si>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</si>
  <si>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</si>
  <si>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</si>
  <si>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</si>
  <si>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</si>
  <si>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</si>
  <si>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</si>
  <si>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</si>
  <si>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Milan Hájek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</si>
  <si>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</si>
  <si>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</si>
  <si>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</si>
  <si>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</si>
  <si>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</si>
  <si>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</si>
  <si>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</si>
  <si>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</si>
  <si>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</si>
  <si>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</si>
  <si>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</si>
  <si>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</si>
  <si>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</si>
  <si>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</si>
  <si>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</si>
  <si>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</si>
  <si>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</si>
  <si>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</si>
  <si>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</si>
  <si>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</si>
  <si>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</si>
  <si>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</si>
  <si>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</si>
  <si>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</si>
  <si>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</si>
  <si>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</si>
  <si>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</si>
  <si>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</si>
  <si>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</si>
  <si>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</si>
  <si>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</si>
  <si>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</si>
  <si>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</si>
  <si>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</si>
  <si>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</si>
  <si>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</si>
  <si>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</si>
  <si>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</si>
  <si>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</si>
  <si>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</si>
  <si>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</si>
  <si>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</si>
  <si>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</si>
  <si>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</si>
  <si>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</si>
  <si>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</si>
  <si>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10</t>
  </si>
  <si>
    <t>ÚSES - lokální biokoridor</t>
  </si>
  <si>
    <t>STA</t>
  </si>
  <si>
    <t>1</t>
  </si>
  <si>
    <t>{01f470c2-9bb3-4e2b-9f86-efcec1449d7f}</t>
  </si>
  <si>
    <t>2</t>
  </si>
  <si>
    <t>následná péče 1.rok</t>
  </si>
  <si>
    <t>{316d9768-e3bf-4414-8095-b35f0ad3b5cb}</t>
  </si>
  <si>
    <t>20</t>
  </si>
  <si>
    <t>následná péče 2.rok</t>
  </si>
  <si>
    <t>{f54212e6-8125-41c4-9309-3412706716ff}</t>
  </si>
  <si>
    <t>25</t>
  </si>
  <si>
    <t>následná péče 3.rok</t>
  </si>
  <si>
    <t>{f4e79c1a-912e-416e-9a67-7aeaaf9b2a3e}</t>
  </si>
  <si>
    <t>KRYCÍ LIST SOUPISU PRACÍ</t>
  </si>
  <si>
    <t>Objekt:</t>
  </si>
  <si>
    <t>10 - ÚSES - lokální biokoridor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</si>
  <si>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</si>
  <si>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</si>
  <si>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</si>
  <si>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</si>
  <si>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</si>
  <si>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</si>
  <si>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Výsadba</t>
  </si>
  <si>
    <t xml:space="preserve">    1-1 - Dokončovací péče v roce výsadby</t>
  </si>
  <si>
    <t xml:space="preserve">    D1 - </t>
  </si>
  <si>
    <t xml:space="preserve">    3 - Svislé a kompletní konstrukce</t>
  </si>
  <si>
    <t xml:space="preserve">    9 - Ostatní konstrukce a práce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</si>
  <si>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</si>
  <si>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</si>
  <si>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</si>
  <si>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</si>
  <si>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</si>
  <si>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</si>
  <si>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</si>
  <si>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</si>
  <si>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</si>
  <si>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</si>
  <si>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</si>
  <si>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</si>
  <si>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</si>
  <si>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</si>
  <si>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</si>
  <si>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</si>
  <si>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</si>
  <si>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Výsadba</t>
  </si>
  <si>
    <t>K</t>
  </si>
  <si>
    <t>181411131</t>
  </si>
  <si>
    <t>Založení lučního trávníku výsevem plochy nad 1000 m2 v rovině a ve svahu do 1:5</t>
  </si>
  <si>
    <t>m2</t>
  </si>
  <si>
    <t>CS ÚRS 2019 01</t>
  </si>
  <si>
    <t>4</t>
  </si>
  <si>
    <t>M</t>
  </si>
  <si>
    <t>005724100</t>
  </si>
  <si>
    <t>osivo směs travní luční</t>
  </si>
  <si>
    <t>kg</t>
  </si>
  <si>
    <t>8</t>
  </si>
  <si>
    <t>VV</t>
  </si>
  <si>
    <t xml:space="preserve">1680*0,007  "XI</t>
  </si>
  <si>
    <t>Součet</t>
  </si>
  <si>
    <t>3</t>
  </si>
  <si>
    <t>183402121</t>
  </si>
  <si>
    <t>Rozrušení půdy souvislé plochy do hloubky 150 mm v rovině a svahu do 1:5</t>
  </si>
  <si>
    <t>6</t>
  </si>
  <si>
    <t>183403151</t>
  </si>
  <si>
    <t>Obdělání půdy smykováním v rovině a svahu do 1:5</t>
  </si>
  <si>
    <t>5</t>
  </si>
  <si>
    <t>183403160</t>
  </si>
  <si>
    <t>Obdělání půdy vláčením v rovině a svahu do 1:5</t>
  </si>
  <si>
    <t>183403161</t>
  </si>
  <si>
    <t>Obdělání půdy válením v rovině a svahu do 1:5</t>
  </si>
  <si>
    <t>12</t>
  </si>
  <si>
    <t>7</t>
  </si>
  <si>
    <t>183101114</t>
  </si>
  <si>
    <t>Hloubení jamek včetně výměny půdy zeminy tř 1 až 4 objem do 0,125 m3 v rovině a svahu do 1:5</t>
  </si>
  <si>
    <t>kus</t>
  </si>
  <si>
    <t>14</t>
  </si>
  <si>
    <t>183101121</t>
  </si>
  <si>
    <t>Hloubení jámy 0,4- 1,0m3 včetně výměny půdy v rovině nebo svahu 1:5</t>
  </si>
  <si>
    <t>ks</t>
  </si>
  <si>
    <t>16</t>
  </si>
  <si>
    <t>9</t>
  </si>
  <si>
    <t>182303111</t>
  </si>
  <si>
    <t>Doplnění zeminy nebo substrátu do jamek v rovinně a svahu do 1:5</t>
  </si>
  <si>
    <t>m3</t>
  </si>
  <si>
    <t>18</t>
  </si>
  <si>
    <t>20*1*0,5 "stromy</t>
  </si>
  <si>
    <t>582*0,05*0,5 "keře</t>
  </si>
  <si>
    <t>184102113</t>
  </si>
  <si>
    <t>Výsadba keřů s balem v rovině nebo svahu 1:5, se zálivkou</t>
  </si>
  <si>
    <t>11</t>
  </si>
  <si>
    <t>184102114</t>
  </si>
  <si>
    <t>Výsadba stromu s balem (400-500 mm průměr balu) v rovině nebo svahu 1:5, se zálivkou</t>
  </si>
  <si>
    <t>22</t>
  </si>
  <si>
    <t>026553041-1</t>
  </si>
  <si>
    <t>acer pseudoplatanus v.2,2-2,5 m s balem</t>
  </si>
  <si>
    <t>R-pol.</t>
  </si>
  <si>
    <t>24</t>
  </si>
  <si>
    <t>13</t>
  </si>
  <si>
    <t>026553041-2</t>
  </si>
  <si>
    <t>pyrus communis v.2,2-2,5 m s balem</t>
  </si>
  <si>
    <t>26</t>
  </si>
  <si>
    <t>026553041-3</t>
  </si>
  <si>
    <t>sorbus aucuparia "edulis" v.2,2-2,5 m s balem</t>
  </si>
  <si>
    <t>28</t>
  </si>
  <si>
    <t>026553041-5</t>
  </si>
  <si>
    <t>sambucus nigra 40 -50 cm</t>
  </si>
  <si>
    <t>30</t>
  </si>
  <si>
    <t>026553041-6</t>
  </si>
  <si>
    <t>frangula alnus 40 -50 cm</t>
  </si>
  <si>
    <t>32</t>
  </si>
  <si>
    <t>17</t>
  </si>
  <si>
    <t>026553041-7</t>
  </si>
  <si>
    <t>rosa cannina 40 - 50 cm</t>
  </si>
  <si>
    <t>34</t>
  </si>
  <si>
    <t>026553041-8</t>
  </si>
  <si>
    <t>crataegus laevigata 40-50cm</t>
  </si>
  <si>
    <t>36</t>
  </si>
  <si>
    <t>19</t>
  </si>
  <si>
    <t>184215133</t>
  </si>
  <si>
    <t>Ukotvení dřeviny třemi kůly 2,5-3m, průměr do 8-10 cm s příčkami a úvazkem (vč. osazení kůlů)</t>
  </si>
  <si>
    <t>38</t>
  </si>
  <si>
    <t>kůly na ukotvení stromů, kůl frézovaný s fazetou a špicí, pr. 7cm, délka 250cm, 3ks/1strom</t>
  </si>
  <si>
    <t>40</t>
  </si>
  <si>
    <t>příčka z půlené frézované kulatiny pr. 9cm, délka 60cm, 3ks/1strom</t>
  </si>
  <si>
    <t>42</t>
  </si>
  <si>
    <t>úvazek pružný</t>
  </si>
  <si>
    <t>44</t>
  </si>
  <si>
    <t>23</t>
  </si>
  <si>
    <t>184215412</t>
  </si>
  <si>
    <t>Zhotovení závlahové mísy v rovině - svah 1:5, o prům. přes0,5 do 1m</t>
  </si>
  <si>
    <t>46</t>
  </si>
  <si>
    <t>184501131-1</t>
  </si>
  <si>
    <t>Zhotovení obalu kmene a spodních částí větví stromu v rovině a svahu do 1:5</t>
  </si>
  <si>
    <t>48</t>
  </si>
  <si>
    <t>plastový obal do v.nasazení koruny</t>
  </si>
  <si>
    <t>bm</t>
  </si>
  <si>
    <t>50</t>
  </si>
  <si>
    <t>184818112</t>
  </si>
  <si>
    <t>Výchovný řez při výsadbě při výše stromu přes 3m</t>
  </si>
  <si>
    <t>52</t>
  </si>
  <si>
    <t>27</t>
  </si>
  <si>
    <t>185802114</t>
  </si>
  <si>
    <t>Hnojení půdy umělým hnojivem k jednotlivým rostlinám v rovině a svahu do 1:5</t>
  </si>
  <si>
    <t>kpl</t>
  </si>
  <si>
    <t>54</t>
  </si>
  <si>
    <t xml:space="preserve">umělé hnojivo  tablety,  40g/ks,</t>
  </si>
  <si>
    <t>tabl.</t>
  </si>
  <si>
    <t>56</t>
  </si>
  <si>
    <t>20*4 "stromy</t>
  </si>
  <si>
    <t>582*1 "keře</t>
  </si>
  <si>
    <t>29</t>
  </si>
  <si>
    <t>10-1</t>
  </si>
  <si>
    <t>ochrana dřevin před okusem chemicky v rovině a ve svahu do 1:5 - keře (vč. přípravku na bázi lanolinu)</t>
  </si>
  <si>
    <t>58</t>
  </si>
  <si>
    <t>184001003</t>
  </si>
  <si>
    <t>úprava stávajících porostů (prořez, přesazení, odstranění odumřelých stromů a případné pěstební zásahy)</t>
  </si>
  <si>
    <t>60</t>
  </si>
  <si>
    <t>31</t>
  </si>
  <si>
    <t>184001004</t>
  </si>
  <si>
    <t>ochrana stávajících porostů</t>
  </si>
  <si>
    <t>62</t>
  </si>
  <si>
    <t>1-1</t>
  </si>
  <si>
    <t>Dokončovací péče v roce výsadby</t>
  </si>
  <si>
    <t>180059903</t>
  </si>
  <si>
    <t>Dokončovací péče - trávník dle ČSN 83 9031</t>
  </si>
  <si>
    <t>64</t>
  </si>
  <si>
    <t>35</t>
  </si>
  <si>
    <t>184911431</t>
  </si>
  <si>
    <t>Mulčování výsadby při tl. mulče přes 100 mm do 150 mm (drcená kůra) v rovině až svah 1:5 (1m2/ks) - stromy</t>
  </si>
  <si>
    <t>66</t>
  </si>
  <si>
    <t>drcená kůra na mulčování</t>
  </si>
  <si>
    <t>68</t>
  </si>
  <si>
    <t>20*0,15</t>
  </si>
  <si>
    <t>37</t>
  </si>
  <si>
    <t>184911431.1</t>
  </si>
  <si>
    <t>Mulčování výsadby při tl. mulče přes 100 mm do 150 mm (drcená kůra) v rovině až svah 1:5 (0,33m2/ks) - keře</t>
  </si>
  <si>
    <t>CS ÚRS 2017 01</t>
  </si>
  <si>
    <t>70</t>
  </si>
  <si>
    <t>582*0,33-0,06</t>
  </si>
  <si>
    <t>9-1</t>
  </si>
  <si>
    <t>72</t>
  </si>
  <si>
    <t>0,15*192</t>
  </si>
  <si>
    <t>39</t>
  </si>
  <si>
    <t>99-1</t>
  </si>
  <si>
    <t>folie mulčovací</t>
  </si>
  <si>
    <t>74</t>
  </si>
  <si>
    <t xml:space="preserve">167+102+34 "pouze plošné výsadby - plocha keře </t>
  </si>
  <si>
    <t>185804311</t>
  </si>
  <si>
    <t>Zalití rostlin vodou plocha do 20 m2</t>
  </si>
  <si>
    <t>76</t>
  </si>
  <si>
    <t>20*0,1*5 "stromy</t>
  </si>
  <si>
    <t>41</t>
  </si>
  <si>
    <t>78</t>
  </si>
  <si>
    <t>582*0,33*0,025*5-0,008</t>
  </si>
  <si>
    <t>185851121</t>
  </si>
  <si>
    <t>Dovoz vody na zálivku do 1000 m</t>
  </si>
  <si>
    <t>80</t>
  </si>
  <si>
    <t>43</t>
  </si>
  <si>
    <t>82</t>
  </si>
  <si>
    <t>185851129</t>
  </si>
  <si>
    <t>Příplatek k ceně za každých dalších i započatých 1000 m (zde 5000 m)</t>
  </si>
  <si>
    <t>84</t>
  </si>
  <si>
    <t>45</t>
  </si>
  <si>
    <t>86</t>
  </si>
  <si>
    <t>D1</t>
  </si>
  <si>
    <t>Svislé a kompletní konstrukce</t>
  </si>
  <si>
    <t>338950114</t>
  </si>
  <si>
    <t>Osazení řady kůlů v rovině a ve svahu do 1:5 se zadusáním do zeminy výška kůlu nad zemí do 2,0 m (vč. hloubení šachet pro kůly)</t>
  </si>
  <si>
    <t>88</t>
  </si>
  <si>
    <t>338/3+0,333 "kůly budou osazeny ve vzdálenosti cca 3 m, délka oplocenky 338 m</t>
  </si>
  <si>
    <t>47</t>
  </si>
  <si>
    <t>052171180-1</t>
  </si>
  <si>
    <t>kůl dřevěný smrkový neodkorněný d 100 mm dl. 2,4 m - viz TZ</t>
  </si>
  <si>
    <t>90</t>
  </si>
  <si>
    <t>348401130</t>
  </si>
  <si>
    <t>Osazení oplocení z lesnického pletiva výšky do 2,0 m do 15° sklonu svahu</t>
  </si>
  <si>
    <t>m</t>
  </si>
  <si>
    <t>92</t>
  </si>
  <si>
    <t>338 "délka oplocení</t>
  </si>
  <si>
    <t>49</t>
  </si>
  <si>
    <t>4502107050-</t>
  </si>
  <si>
    <t>Lesnické uzlové pletivo 2000/16/150/4x2,15/1,6/FeZn</t>
  </si>
  <si>
    <t>94</t>
  </si>
  <si>
    <t xml:space="preserve">338 "délka oplocení </t>
  </si>
  <si>
    <t>Ostatní konstrukce a práce</t>
  </si>
  <si>
    <t>952100001</t>
  </si>
  <si>
    <t>archeologická činnost (dohled a průzkum)</t>
  </si>
  <si>
    <t>96</t>
  </si>
  <si>
    <t>952100001.1</t>
  </si>
  <si>
    <t>geodetické práce</t>
  </si>
  <si>
    <t>98</t>
  </si>
  <si>
    <t>1 "zaměření a vytyčení plochy výsadby</t>
  </si>
  <si>
    <t>53</t>
  </si>
  <si>
    <t>952100001.2</t>
  </si>
  <si>
    <t>zařízení staveniště</t>
  </si>
  <si>
    <t>100</t>
  </si>
  <si>
    <t>952100001.3</t>
  </si>
  <si>
    <t>dokumentace skutečného provedení stavby</t>
  </si>
  <si>
    <t>102</t>
  </si>
  <si>
    <t>998</t>
  </si>
  <si>
    <t>Přesun hmot</t>
  </si>
  <si>
    <t>55</t>
  </si>
  <si>
    <t>998231311</t>
  </si>
  <si>
    <t>Přesun hmot pro sadovnické a krajinářské úpravy vodorovně do 5000 m</t>
  </si>
  <si>
    <t>t</t>
  </si>
  <si>
    <t>104</t>
  </si>
  <si>
    <t>15 - následná péče 1.rok</t>
  </si>
  <si>
    <t xml:space="preserve">    1 - Rozvojová a udržovací péče</t>
  </si>
  <si>
    <t>Rozvojová a udržovací péče</t>
  </si>
  <si>
    <t>111151121</t>
  </si>
  <si>
    <t>Pokosení trávníku plochy nad 1000 m2 s odvozem do 20 km v rovině a svahu do 1:5</t>
  </si>
  <si>
    <t>1680*3</t>
  </si>
  <si>
    <t>181411140</t>
  </si>
  <si>
    <t>vyžínání sazenic keře 3x ročně</t>
  </si>
  <si>
    <t>582*0,33*3</t>
  </si>
  <si>
    <t>181411150</t>
  </si>
  <si>
    <t>vyžínání sazenic stromy 3x ročně</t>
  </si>
  <si>
    <t>20*1*3 "stromy</t>
  </si>
  <si>
    <t>ochrana dřevin před okusem chemicky v rovině a ve svahu do 1:5 (vč. přípravku na bázi lanolinu) - 2 x ročně</t>
  </si>
  <si>
    <t>582*2 "keře</t>
  </si>
  <si>
    <t>181411170</t>
  </si>
  <si>
    <t>kontrola a úprava kotvení úvazků (2x ročně)</t>
  </si>
  <si>
    <t>181411180</t>
  </si>
  <si>
    <t>údržba porostu (výchovný řez)</t>
  </si>
  <si>
    <t>doplnění mulče - mulčování výsadby při tl. Mulče přes 100mm do 150mm (drcená kůra v rovině až svah 1:5</t>
  </si>
  <si>
    <t>582*0,33+20-0,06 "keře + stromy</t>
  </si>
  <si>
    <t>(212*0,15)*0,5 "doplnění - cca 50% pův. mocnosti, potřeba mulče celkem</t>
  </si>
  <si>
    <t>20 - následná péče 2.rok</t>
  </si>
  <si>
    <t>1 - Rozvojová a udržovací péče</t>
  </si>
  <si>
    <t>159925376</t>
  </si>
  <si>
    <t>-585602162</t>
  </si>
  <si>
    <t>2009561986</t>
  </si>
  <si>
    <t>464191964</t>
  </si>
  <si>
    <t>-1146221674</t>
  </si>
  <si>
    <t>-1123472931</t>
  </si>
  <si>
    <t>1047235312</t>
  </si>
  <si>
    <t>2000072082</t>
  </si>
  <si>
    <t>-1738334616</t>
  </si>
  <si>
    <t>-1944911527</t>
  </si>
  <si>
    <t>820222537</t>
  </si>
  <si>
    <t>-1329332539</t>
  </si>
  <si>
    <t>-1682420007</t>
  </si>
  <si>
    <t>400452761</t>
  </si>
  <si>
    <t>25 - následná péče 3.rok</t>
  </si>
  <si>
    <t>1368379445</t>
  </si>
  <si>
    <t>-1723978906</t>
  </si>
  <si>
    <t>-2069610547</t>
  </si>
  <si>
    <t>-1974026811</t>
  </si>
  <si>
    <t>-1161930136</t>
  </si>
  <si>
    <t>-1747289500</t>
  </si>
  <si>
    <t>1906447155</t>
  </si>
  <si>
    <t>975275252</t>
  </si>
  <si>
    <t>-2109342503</t>
  </si>
  <si>
    <t>128739234</t>
  </si>
  <si>
    <t>1605387826</t>
  </si>
  <si>
    <t>-234514613</t>
  </si>
  <si>
    <t>281736351</t>
  </si>
  <si>
    <t>735595251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</si>
</sst>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8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26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31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31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38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39</v>
      </c>
      <c r="E29" s="46"/>
      <c r="F29" s="31" t="s">
        <v>40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41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43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48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49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50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51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50</v>
      </c>
      <c r="AI60" s="41"/>
      <c r="AJ60" s="41"/>
      <c r="AK60" s="41"/>
      <c r="AL60" s="41"/>
      <c r="AM60" s="63" t="s">
        <v>51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52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53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50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51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50</v>
      </c>
      <c r="AI75" s="41"/>
      <c r="AJ75" s="41"/>
      <c r="AK75" s="41"/>
      <c r="AL75" s="41"/>
      <c r="AM75" s="63" t="s">
        <v>51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54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Y043-2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Objekt 1 - LBK 2602 (část) v k.ú. Vysočany u Ovesných Kladrub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Vysočany u Ovesných Kladrub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9. 4. 2019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55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32</v>
      </c>
      <c r="AJ90" s="39"/>
      <c r="AK90" s="39"/>
      <c r="AL90" s="39"/>
      <c r="AM90" s="79" t="str">
        <f>IF(E20="","",E20)</f>
        <v>Milan Hájek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56</v>
      </c>
      <c r="D92" s="93"/>
      <c r="E92" s="93"/>
      <c r="F92" s="93"/>
      <c r="G92" s="93"/>
      <c r="H92" s="94"/>
      <c r="I92" s="95" t="s">
        <v>57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58</v>
      </c>
      <c r="AH92" s="93"/>
      <c r="AI92" s="93"/>
      <c r="AJ92" s="93"/>
      <c r="AK92" s="93"/>
      <c r="AL92" s="93"/>
      <c r="AM92" s="93"/>
      <c r="AN92" s="95" t="s">
        <v>59</v>
      </c>
      <c r="AO92" s="93"/>
      <c r="AP92" s="97"/>
      <c r="AQ92" s="98" t="s">
        <v>60</v>
      </c>
      <c r="AR92" s="43"/>
      <c r="AS92" s="99" t="s">
        <v>61</v>
      </c>
      <c r="AT92" s="100" t="s">
        <v>62</v>
      </c>
      <c r="AU92" s="100" t="s">
        <v>63</v>
      </c>
      <c r="AV92" s="100" t="s">
        <v>64</v>
      </c>
      <c r="AW92" s="100" t="s">
        <v>65</v>
      </c>
      <c r="AX92" s="100" t="s">
        <v>66</v>
      </c>
      <c r="AY92" s="100" t="s">
        <v>67</v>
      </c>
      <c r="AZ92" s="100" t="s">
        <v>68</v>
      </c>
      <c r="BA92" s="100" t="s">
        <v>69</v>
      </c>
      <c r="BB92" s="100" t="s">
        <v>70</v>
      </c>
      <c r="BC92" s="100" t="s">
        <v>71</v>
      </c>
      <c r="BD92" s="101" t="s">
        <v>72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73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ROUND(SUM(AG95:AG98),2)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ROUND(SUM(AS95:AS98),2)</f>
        <v>0</v>
      </c>
      <c r="AT94" s="113">
        <f>ROUND(SUM(AV94:AW94),2)</f>
        <v>0</v>
      </c>
      <c r="AU94" s="114">
        <f>ROUND(SUM(AU95:AU98),5)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ROUND(SUM(AZ95:AZ98),2)</f>
        <v>0</v>
      </c>
      <c r="BA94" s="113">
        <f>ROUND(SUM(BA95:BA98),2)</f>
        <v>0</v>
      </c>
      <c r="BB94" s="113">
        <f>ROUND(SUM(BB95:BB98),2)</f>
        <v>0</v>
      </c>
      <c r="BC94" s="113">
        <f>ROUND(SUM(BC95:BC98),2)</f>
        <v>0</v>
      </c>
      <c r="BD94" s="115">
        <f>ROUND(SUM(BD95:BD98),2)</f>
        <v>0</v>
      </c>
      <c r="BE94" s="6"/>
      <c r="BS94" s="116" t="s">
        <v>74</v>
      </c>
      <c r="BT94" s="116" t="s">
        <v>75</v>
      </c>
      <c r="BU94" s="117" t="s">
        <v>76</v>
      </c>
      <c r="BV94" s="116" t="s">
        <v>77</v>
      </c>
      <c r="BW94" s="116" t="s">
        <v>5</v>
      </c>
      <c r="BX94" s="116" t="s">
        <v>78</v>
      </c>
      <c r="CL94" s="116" t="s">
        <v>1</v>
      </c>
    </row>
    <row r="95" s="7" customFormat="1" ht="16.5" customHeight="1">
      <c r="A95" s="118" t="s">
        <v>79</v>
      </c>
      <c r="B95" s="119"/>
      <c r="C95" s="120"/>
      <c r="D95" s="121" t="s">
        <v>80</v>
      </c>
      <c r="E95" s="121"/>
      <c r="F95" s="121"/>
      <c r="G95" s="121"/>
      <c r="H95" s="121"/>
      <c r="I95" s="122"/>
      <c r="J95" s="121" t="s">
        <v>81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'10 - ÚSES - lokální bioko...'!J30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82</v>
      </c>
      <c r="AR95" s="125"/>
      <c r="AS95" s="126">
        <v>0</v>
      </c>
      <c r="AT95" s="127">
        <f>ROUND(SUM(AV95:AW95),2)</f>
        <v>0</v>
      </c>
      <c r="AU95" s="128">
        <f>'10 - ÚSES - lokální bioko...'!P123</f>
        <v>0</v>
      </c>
      <c r="AV95" s="127">
        <f>'10 - ÚSES - lokální bioko...'!J33</f>
        <v>0</v>
      </c>
      <c r="AW95" s="127">
        <f>'10 - ÚSES - lokální bioko...'!J34</f>
        <v>0</v>
      </c>
      <c r="AX95" s="127">
        <f>'10 - ÚSES - lokální bioko...'!J35</f>
        <v>0</v>
      </c>
      <c r="AY95" s="127">
        <f>'10 - ÚSES - lokální bioko...'!J36</f>
        <v>0</v>
      </c>
      <c r="AZ95" s="127">
        <f>'10 - ÚSES - lokální bioko...'!F33</f>
        <v>0</v>
      </c>
      <c r="BA95" s="127">
        <f>'10 - ÚSES - lokální bioko...'!F34</f>
        <v>0</v>
      </c>
      <c r="BB95" s="127">
        <f>'10 - ÚSES - lokální bioko...'!F35</f>
        <v>0</v>
      </c>
      <c r="BC95" s="127">
        <f>'10 - ÚSES - lokální bioko...'!F36</f>
        <v>0</v>
      </c>
      <c r="BD95" s="129">
        <f>'10 - ÚSES - lokální bioko...'!F37</f>
        <v>0</v>
      </c>
      <c r="BE95" s="7"/>
      <c r="BT95" s="130" t="s">
        <v>83</v>
      </c>
      <c r="BV95" s="130" t="s">
        <v>77</v>
      </c>
      <c r="BW95" s="130" t="s">
        <v>84</v>
      </c>
      <c r="BX95" s="130" t="s">
        <v>5</v>
      </c>
      <c r="CL95" s="130" t="s">
        <v>1</v>
      </c>
      <c r="CM95" s="130" t="s">
        <v>85</v>
      </c>
    </row>
    <row r="96" s="7" customFormat="1" ht="16.5" customHeight="1">
      <c r="A96" s="118" t="s">
        <v>79</v>
      </c>
      <c r="B96" s="119"/>
      <c r="C96" s="120"/>
      <c r="D96" s="121" t="s">
        <v>8</v>
      </c>
      <c r="E96" s="121"/>
      <c r="F96" s="121"/>
      <c r="G96" s="121"/>
      <c r="H96" s="121"/>
      <c r="I96" s="122"/>
      <c r="J96" s="121" t="s">
        <v>86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'15 - následná péče 1.rok'!J30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82</v>
      </c>
      <c r="AR96" s="125"/>
      <c r="AS96" s="126">
        <v>0</v>
      </c>
      <c r="AT96" s="127">
        <f>ROUND(SUM(AV96:AW96),2)</f>
        <v>0</v>
      </c>
      <c r="AU96" s="128">
        <f>'15 - následná péče 1.rok'!P118</f>
        <v>0</v>
      </c>
      <c r="AV96" s="127">
        <f>'15 - následná péče 1.rok'!J33</f>
        <v>0</v>
      </c>
      <c r="AW96" s="127">
        <f>'15 - následná péče 1.rok'!J34</f>
        <v>0</v>
      </c>
      <c r="AX96" s="127">
        <f>'15 - následná péče 1.rok'!J35</f>
        <v>0</v>
      </c>
      <c r="AY96" s="127">
        <f>'15 - následná péče 1.rok'!J36</f>
        <v>0</v>
      </c>
      <c r="AZ96" s="127">
        <f>'15 - následná péče 1.rok'!F33</f>
        <v>0</v>
      </c>
      <c r="BA96" s="127">
        <f>'15 - následná péče 1.rok'!F34</f>
        <v>0</v>
      </c>
      <c r="BB96" s="127">
        <f>'15 - následná péče 1.rok'!F35</f>
        <v>0</v>
      </c>
      <c r="BC96" s="127">
        <f>'15 - následná péče 1.rok'!F36</f>
        <v>0</v>
      </c>
      <c r="BD96" s="129">
        <f>'15 - následná péče 1.rok'!F37</f>
        <v>0</v>
      </c>
      <c r="BE96" s="7"/>
      <c r="BT96" s="130" t="s">
        <v>83</v>
      </c>
      <c r="BV96" s="130" t="s">
        <v>77</v>
      </c>
      <c r="BW96" s="130" t="s">
        <v>87</v>
      </c>
      <c r="BX96" s="130" t="s">
        <v>5</v>
      </c>
      <c r="CL96" s="130" t="s">
        <v>1</v>
      </c>
      <c r="CM96" s="130" t="s">
        <v>85</v>
      </c>
    </row>
    <row r="97" s="7" customFormat="1" ht="16.5" customHeight="1">
      <c r="A97" s="118" t="s">
        <v>79</v>
      </c>
      <c r="B97" s="119"/>
      <c r="C97" s="120"/>
      <c r="D97" s="121" t="s">
        <v>88</v>
      </c>
      <c r="E97" s="121"/>
      <c r="F97" s="121"/>
      <c r="G97" s="121"/>
      <c r="H97" s="121"/>
      <c r="I97" s="122"/>
      <c r="J97" s="121" t="s">
        <v>89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'20 - následná péče 2.rok'!J30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82</v>
      </c>
      <c r="AR97" s="125"/>
      <c r="AS97" s="126">
        <v>0</v>
      </c>
      <c r="AT97" s="127">
        <f>ROUND(SUM(AV97:AW97),2)</f>
        <v>0</v>
      </c>
      <c r="AU97" s="128">
        <f>'20 - následná péče 2.rok'!P117</f>
        <v>0</v>
      </c>
      <c r="AV97" s="127">
        <f>'20 - následná péče 2.rok'!J33</f>
        <v>0</v>
      </c>
      <c r="AW97" s="127">
        <f>'20 - následná péče 2.rok'!J34</f>
        <v>0</v>
      </c>
      <c r="AX97" s="127">
        <f>'20 - následná péče 2.rok'!J35</f>
        <v>0</v>
      </c>
      <c r="AY97" s="127">
        <f>'20 - následná péče 2.rok'!J36</f>
        <v>0</v>
      </c>
      <c r="AZ97" s="127">
        <f>'20 - následná péče 2.rok'!F33</f>
        <v>0</v>
      </c>
      <c r="BA97" s="127">
        <f>'20 - následná péče 2.rok'!F34</f>
        <v>0</v>
      </c>
      <c r="BB97" s="127">
        <f>'20 - následná péče 2.rok'!F35</f>
        <v>0</v>
      </c>
      <c r="BC97" s="127">
        <f>'20 - následná péče 2.rok'!F36</f>
        <v>0</v>
      </c>
      <c r="BD97" s="129">
        <f>'20 - následná péče 2.rok'!F37</f>
        <v>0</v>
      </c>
      <c r="BE97" s="7"/>
      <c r="BT97" s="130" t="s">
        <v>83</v>
      </c>
      <c r="BV97" s="130" t="s">
        <v>77</v>
      </c>
      <c r="BW97" s="130" t="s">
        <v>90</v>
      </c>
      <c r="BX97" s="130" t="s">
        <v>5</v>
      </c>
      <c r="CL97" s="130" t="s">
        <v>1</v>
      </c>
      <c r="CM97" s="130" t="s">
        <v>85</v>
      </c>
    </row>
    <row r="98" s="7" customFormat="1" ht="16.5" customHeight="1">
      <c r="A98" s="118" t="s">
        <v>79</v>
      </c>
      <c r="B98" s="119"/>
      <c r="C98" s="120"/>
      <c r="D98" s="121" t="s">
        <v>91</v>
      </c>
      <c r="E98" s="121"/>
      <c r="F98" s="121"/>
      <c r="G98" s="121"/>
      <c r="H98" s="121"/>
      <c r="I98" s="122"/>
      <c r="J98" s="121" t="s">
        <v>92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'25 - následná péče 3.rok'!J30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82</v>
      </c>
      <c r="AR98" s="125"/>
      <c r="AS98" s="131">
        <v>0</v>
      </c>
      <c r="AT98" s="132">
        <f>ROUND(SUM(AV98:AW98),2)</f>
        <v>0</v>
      </c>
      <c r="AU98" s="133">
        <f>'25 - následná péče 3.rok'!P117</f>
        <v>0</v>
      </c>
      <c r="AV98" s="132">
        <f>'25 - následná péče 3.rok'!J33</f>
        <v>0</v>
      </c>
      <c r="AW98" s="132">
        <f>'25 - následná péče 3.rok'!J34</f>
        <v>0</v>
      </c>
      <c r="AX98" s="132">
        <f>'25 - následná péče 3.rok'!J35</f>
        <v>0</v>
      </c>
      <c r="AY98" s="132">
        <f>'25 - následná péče 3.rok'!J36</f>
        <v>0</v>
      </c>
      <c r="AZ98" s="132">
        <f>'25 - následná péče 3.rok'!F33</f>
        <v>0</v>
      </c>
      <c r="BA98" s="132">
        <f>'25 - následná péče 3.rok'!F34</f>
        <v>0</v>
      </c>
      <c r="BB98" s="132">
        <f>'25 - následná péče 3.rok'!F35</f>
        <v>0</v>
      </c>
      <c r="BC98" s="132">
        <f>'25 - následná péče 3.rok'!F36</f>
        <v>0</v>
      </c>
      <c r="BD98" s="134">
        <f>'25 - následná péče 3.rok'!F37</f>
        <v>0</v>
      </c>
      <c r="BE98" s="7"/>
      <c r="BT98" s="130" t="s">
        <v>83</v>
      </c>
      <c r="BV98" s="130" t="s">
        <v>77</v>
      </c>
      <c r="BW98" s="130" t="s">
        <v>93</v>
      </c>
      <c r="BX98" s="130" t="s">
        <v>5</v>
      </c>
      <c r="CL98" s="130" t="s">
        <v>1</v>
      </c>
      <c r="CM98" s="130" t="s">
        <v>85</v>
      </c>
    </row>
    <row r="99" s="2" customFormat="1" ht="30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  <c r="AK99" s="39"/>
      <c r="AL99" s="39"/>
      <c r="AM99" s="39"/>
      <c r="AN99" s="39"/>
      <c r="AO99" s="39"/>
      <c r="AP99" s="39"/>
      <c r="AQ99" s="39"/>
      <c r="AR99" s="43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66"/>
      <c r="X100" s="66"/>
      <c r="Y100" s="66"/>
      <c r="Z100" s="66"/>
      <c r="AA100" s="66"/>
      <c r="AB100" s="66"/>
      <c r="AC100" s="66"/>
      <c r="AD100" s="66"/>
      <c r="AE100" s="66"/>
      <c r="AF100" s="66"/>
      <c r="AG100" s="66"/>
      <c r="AH100" s="66"/>
      <c r="AI100" s="66"/>
      <c r="AJ100" s="66"/>
      <c r="AK100" s="66"/>
      <c r="AL100" s="66"/>
      <c r="AM100" s="66"/>
      <c r="AN100" s="66"/>
      <c r="AO100" s="66"/>
      <c r="AP100" s="66"/>
      <c r="AQ100" s="66"/>
      <c r="AR100" s="43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</sheetData>
  <sheetProtection sheet="1" formatColumns="0" formatRows="0" objects="1" scenarios="1" spinCount="100000" saltValue="8ZDwDJpE4jcym/f9WD/0GkM1lVZV6JnQkp13fM5nSTeBxYYxhmvpvF7E+EdMqY+wRN40hWvM2SYFMKbb9PELgg==" hashValue="tqZPQ88QP6WfHgix4gVnXF4KjtFDV+AQb/k8gt4k3By/+g+7w9pwRhY/rmGcHtHnRMIS1/rHP1v3i5AbWJgITQ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10 - ÚSES - lokální bioko...'!C2" display="/"/>
    <hyperlink ref="A96" location="'15 - následná péče 1.rok'!C2" display="/"/>
    <hyperlink ref="A97" location="'20 - následná péče 2.rok'!C2" display="/"/>
    <hyperlink ref="A98" location="'25 - následná péče 3.rok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5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85</v>
      </c>
    </row>
    <row r="4" s="1" customFormat="1" ht="24.96" customHeight="1">
      <c r="B4" s="19"/>
      <c r="D4" s="139" t="s">
        <v>94</v>
      </c>
      <c r="I4" s="135"/>
      <c r="L4" s="19"/>
      <c r="M4" s="140" t="s">
        <v>10</v>
      </c>
      <c r="AT4" s="16" t="s">
        <v>4</v>
      </c>
    </row>
    <row r="5" s="1" customFormat="1" ht="6.96" customHeight="1">
      <c r="B5" s="19"/>
      <c r="I5" s="135"/>
      <c r="L5" s="19"/>
    </row>
    <row r="6" s="1" customFormat="1" ht="12" customHeight="1">
      <c r="B6" s="19"/>
      <c r="D6" s="141" t="s">
        <v>16</v>
      </c>
      <c r="I6" s="135"/>
      <c r="L6" s="19"/>
    </row>
    <row r="7" s="1" customFormat="1" ht="16.5" customHeight="1">
      <c r="B7" s="19"/>
      <c r="E7" s="142" t="str">
        <f>'Rekapitulace stavby'!K6</f>
        <v>Objekt 1 - LBK 2602 (část) v k.ú. Vysočany u Ovesných Kladrub</v>
      </c>
      <c r="F7" s="141"/>
      <c r="G7" s="141"/>
      <c r="H7" s="141"/>
      <c r="I7" s="135"/>
      <c r="L7" s="19"/>
    </row>
    <row r="8" s="2" customFormat="1" ht="12" customHeight="1">
      <c r="A8" s="37"/>
      <c r="B8" s="43"/>
      <c r="C8" s="37"/>
      <c r="D8" s="141" t="s">
        <v>95</v>
      </c>
      <c r="E8" s="37"/>
      <c r="F8" s="37"/>
      <c r="G8" s="37"/>
      <c r="H8" s="37"/>
      <c r="I8" s="143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4" t="s">
        <v>96</v>
      </c>
      <c r="F9" s="37"/>
      <c r="G9" s="37"/>
      <c r="H9" s="37"/>
      <c r="I9" s="143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43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1" t="s">
        <v>18</v>
      </c>
      <c r="E11" s="37"/>
      <c r="F11" s="145" t="s">
        <v>1</v>
      </c>
      <c r="G11" s="37"/>
      <c r="H11" s="37"/>
      <c r="I11" s="146" t="s">
        <v>19</v>
      </c>
      <c r="J11" s="145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1" t="s">
        <v>20</v>
      </c>
      <c r="E12" s="37"/>
      <c r="F12" s="145" t="s">
        <v>21</v>
      </c>
      <c r="G12" s="37"/>
      <c r="H12" s="37"/>
      <c r="I12" s="146" t="s">
        <v>22</v>
      </c>
      <c r="J12" s="147" t="str">
        <f>'Rekapitulace stavby'!AN8</f>
        <v>9. 4. 2019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3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24</v>
      </c>
      <c r="E14" s="37"/>
      <c r="F14" s="37"/>
      <c r="G14" s="37"/>
      <c r="H14" s="37"/>
      <c r="I14" s="146" t="s">
        <v>25</v>
      </c>
      <c r="J14" s="145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5" t="str">
        <f>IF('Rekapitulace stavby'!E11="","",'Rekapitulace stavby'!E11)</f>
        <v xml:space="preserve"> </v>
      </c>
      <c r="F15" s="37"/>
      <c r="G15" s="37"/>
      <c r="H15" s="37"/>
      <c r="I15" s="146" t="s">
        <v>27</v>
      </c>
      <c r="J15" s="145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3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1" t="s">
        <v>28</v>
      </c>
      <c r="E17" s="37"/>
      <c r="F17" s="37"/>
      <c r="G17" s="37"/>
      <c r="H17" s="37"/>
      <c r="I17" s="146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5"/>
      <c r="G18" s="145"/>
      <c r="H18" s="145"/>
      <c r="I18" s="146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3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1" t="s">
        <v>30</v>
      </c>
      <c r="E20" s="37"/>
      <c r="F20" s="37"/>
      <c r="G20" s="37"/>
      <c r="H20" s="37"/>
      <c r="I20" s="146" t="s">
        <v>25</v>
      </c>
      <c r="J20" s="145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5" t="str">
        <f>IF('Rekapitulace stavby'!E17="","",'Rekapitulace stavby'!E17)</f>
        <v xml:space="preserve"> </v>
      </c>
      <c r="F21" s="37"/>
      <c r="G21" s="37"/>
      <c r="H21" s="37"/>
      <c r="I21" s="146" t="s">
        <v>27</v>
      </c>
      <c r="J21" s="145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3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1" t="s">
        <v>32</v>
      </c>
      <c r="E23" s="37"/>
      <c r="F23" s="37"/>
      <c r="G23" s="37"/>
      <c r="H23" s="37"/>
      <c r="I23" s="146" t="s">
        <v>25</v>
      </c>
      <c r="J23" s="145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5" t="s">
        <v>33</v>
      </c>
      <c r="F24" s="37"/>
      <c r="G24" s="37"/>
      <c r="H24" s="37"/>
      <c r="I24" s="146" t="s">
        <v>27</v>
      </c>
      <c r="J24" s="145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3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1" t="s">
        <v>34</v>
      </c>
      <c r="E26" s="37"/>
      <c r="F26" s="37"/>
      <c r="G26" s="37"/>
      <c r="H26" s="37"/>
      <c r="I26" s="143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51"/>
      <c r="J27" s="148"/>
      <c r="K27" s="148"/>
      <c r="L27" s="152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3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3"/>
      <c r="E29" s="153"/>
      <c r="F29" s="153"/>
      <c r="G29" s="153"/>
      <c r="H29" s="153"/>
      <c r="I29" s="154"/>
      <c r="J29" s="153"/>
      <c r="K29" s="15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5" t="s">
        <v>35</v>
      </c>
      <c r="E30" s="37"/>
      <c r="F30" s="37"/>
      <c r="G30" s="37"/>
      <c r="H30" s="37"/>
      <c r="I30" s="143"/>
      <c r="J30" s="156">
        <f>ROUND(J123,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3"/>
      <c r="E31" s="153"/>
      <c r="F31" s="153"/>
      <c r="G31" s="153"/>
      <c r="H31" s="153"/>
      <c r="I31" s="154"/>
      <c r="J31" s="153"/>
      <c r="K31" s="153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7" t="s">
        <v>37</v>
      </c>
      <c r="G32" s="37"/>
      <c r="H32" s="37"/>
      <c r="I32" s="158" t="s">
        <v>36</v>
      </c>
      <c r="J32" s="157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9" t="s">
        <v>39</v>
      </c>
      <c r="E33" s="141" t="s">
        <v>40</v>
      </c>
      <c r="F33" s="160">
        <f>ROUND((SUM(BE123:BE206)),  2)</f>
        <v>0</v>
      </c>
      <c r="G33" s="37"/>
      <c r="H33" s="37"/>
      <c r="I33" s="161">
        <v>0.20999999999999999</v>
      </c>
      <c r="J33" s="160">
        <f>ROUND(((SUM(BE123:BE206))*I33),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1" t="s">
        <v>41</v>
      </c>
      <c r="F34" s="160">
        <f>ROUND((SUM(BF123:BF206)),  2)</f>
        <v>0</v>
      </c>
      <c r="G34" s="37"/>
      <c r="H34" s="37"/>
      <c r="I34" s="161">
        <v>0.14999999999999999</v>
      </c>
      <c r="J34" s="160">
        <f>ROUND(((SUM(BF123:BF206))*I34),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42</v>
      </c>
      <c r="F35" s="160">
        <f>ROUND((SUM(BG123:BG206)),  2)</f>
        <v>0</v>
      </c>
      <c r="G35" s="37"/>
      <c r="H35" s="37"/>
      <c r="I35" s="161">
        <v>0.20999999999999999</v>
      </c>
      <c r="J35" s="160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43</v>
      </c>
      <c r="F36" s="160">
        <f>ROUND((SUM(BH123:BH206)),  2)</f>
        <v>0</v>
      </c>
      <c r="G36" s="37"/>
      <c r="H36" s="37"/>
      <c r="I36" s="161">
        <v>0.14999999999999999</v>
      </c>
      <c r="J36" s="160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44</v>
      </c>
      <c r="F37" s="160">
        <f>ROUND((SUM(BI123:BI206)),  2)</f>
        <v>0</v>
      </c>
      <c r="G37" s="37"/>
      <c r="H37" s="37"/>
      <c r="I37" s="161">
        <v>0</v>
      </c>
      <c r="J37" s="16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43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2"/>
      <c r="D39" s="163" t="s">
        <v>45</v>
      </c>
      <c r="E39" s="164"/>
      <c r="F39" s="164"/>
      <c r="G39" s="165" t="s">
        <v>46</v>
      </c>
      <c r="H39" s="166" t="s">
        <v>47</v>
      </c>
      <c r="I39" s="167"/>
      <c r="J39" s="168">
        <f>SUM(J30:J37)</f>
        <v>0</v>
      </c>
      <c r="K39" s="169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43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I41" s="135"/>
      <c r="L41" s="19"/>
    </row>
    <row r="42" s="1" customFormat="1" ht="14.4" customHeight="1">
      <c r="B42" s="19"/>
      <c r="I42" s="135"/>
      <c r="L42" s="19"/>
    </row>
    <row r="43" s="1" customFormat="1" ht="14.4" customHeight="1">
      <c r="B43" s="19"/>
      <c r="I43" s="135"/>
      <c r="L43" s="19"/>
    </row>
    <row r="44" s="1" customFormat="1" ht="14.4" customHeight="1">
      <c r="B44" s="19"/>
      <c r="I44" s="135"/>
      <c r="L44" s="19"/>
    </row>
    <row r="45" s="1" customFormat="1" ht="14.4" customHeight="1">
      <c r="B45" s="19"/>
      <c r="I45" s="135"/>
      <c r="L45" s="19"/>
    </row>
    <row r="46" s="1" customFormat="1" ht="14.4" customHeight="1">
      <c r="B46" s="19"/>
      <c r="I46" s="135"/>
      <c r="L46" s="19"/>
    </row>
    <row r="47" s="1" customFormat="1" ht="14.4" customHeight="1">
      <c r="B47" s="19"/>
      <c r="I47" s="135"/>
      <c r="L47" s="19"/>
    </row>
    <row r="48" s="1" customFormat="1" ht="14.4" customHeight="1">
      <c r="B48" s="19"/>
      <c r="I48" s="135"/>
      <c r="L48" s="19"/>
    </row>
    <row r="49" s="1" customFormat="1" ht="14.4" customHeight="1">
      <c r="B49" s="19"/>
      <c r="I49" s="135"/>
      <c r="L49" s="19"/>
    </row>
    <row r="50" s="2" customFormat="1" ht="14.4" customHeight="1">
      <c r="B50" s="62"/>
      <c r="D50" s="170" t="s">
        <v>48</v>
      </c>
      <c r="E50" s="171"/>
      <c r="F50" s="171"/>
      <c r="G50" s="170" t="s">
        <v>49</v>
      </c>
      <c r="H50" s="171"/>
      <c r="I50" s="172"/>
      <c r="J50" s="171"/>
      <c r="K50" s="171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50</v>
      </c>
      <c r="E61" s="174"/>
      <c r="F61" s="175" t="s">
        <v>51</v>
      </c>
      <c r="G61" s="173" t="s">
        <v>50</v>
      </c>
      <c r="H61" s="174"/>
      <c r="I61" s="176"/>
      <c r="J61" s="177" t="s">
        <v>51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0" t="s">
        <v>52</v>
      </c>
      <c r="E65" s="178"/>
      <c r="F65" s="178"/>
      <c r="G65" s="170" t="s">
        <v>53</v>
      </c>
      <c r="H65" s="178"/>
      <c r="I65" s="179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50</v>
      </c>
      <c r="E76" s="174"/>
      <c r="F76" s="175" t="s">
        <v>51</v>
      </c>
      <c r="G76" s="173" t="s">
        <v>50</v>
      </c>
      <c r="H76" s="174"/>
      <c r="I76" s="176"/>
      <c r="J76" s="177" t="s">
        <v>51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97</v>
      </c>
      <c r="D82" s="39"/>
      <c r="E82" s="39"/>
      <c r="F82" s="39"/>
      <c r="G82" s="39"/>
      <c r="H82" s="39"/>
      <c r="I82" s="143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3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3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6" t="str">
        <f>E7</f>
        <v>Objekt 1 - LBK 2602 (část) v k.ú. Vysočany u Ovesných Kladrub</v>
      </c>
      <c r="F85" s="31"/>
      <c r="G85" s="31"/>
      <c r="H85" s="31"/>
      <c r="I85" s="143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95</v>
      </c>
      <c r="D86" s="39"/>
      <c r="E86" s="39"/>
      <c r="F86" s="39"/>
      <c r="G86" s="39"/>
      <c r="H86" s="39"/>
      <c r="I86" s="143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10 - ÚSES - lokální biokoridor</v>
      </c>
      <c r="F87" s="39"/>
      <c r="G87" s="39"/>
      <c r="H87" s="39"/>
      <c r="I87" s="143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3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Vysočany u Ovesných Kladrub</v>
      </c>
      <c r="G89" s="39"/>
      <c r="H89" s="39"/>
      <c r="I89" s="146" t="s">
        <v>22</v>
      </c>
      <c r="J89" s="78" t="str">
        <f>IF(J12="","",J12)</f>
        <v>9. 4. 2019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3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146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146" t="s">
        <v>32</v>
      </c>
      <c r="J92" s="35" t="str">
        <f>E24</f>
        <v>Milan Hájek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3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7" t="s">
        <v>98</v>
      </c>
      <c r="D94" s="188"/>
      <c r="E94" s="188"/>
      <c r="F94" s="188"/>
      <c r="G94" s="188"/>
      <c r="H94" s="188"/>
      <c r="I94" s="189"/>
      <c r="J94" s="190" t="s">
        <v>99</v>
      </c>
      <c r="K94" s="188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3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1" t="s">
        <v>100</v>
      </c>
      <c r="D96" s="39"/>
      <c r="E96" s="39"/>
      <c r="F96" s="39"/>
      <c r="G96" s="39"/>
      <c r="H96" s="39"/>
      <c r="I96" s="143"/>
      <c r="J96" s="109">
        <f>J123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101</v>
      </c>
    </row>
    <row r="97" s="9" customFormat="1" ht="24.96" customHeight="1">
      <c r="A97" s="9"/>
      <c r="B97" s="192"/>
      <c r="C97" s="193"/>
      <c r="D97" s="194" t="s">
        <v>102</v>
      </c>
      <c r="E97" s="195"/>
      <c r="F97" s="195"/>
      <c r="G97" s="195"/>
      <c r="H97" s="195"/>
      <c r="I97" s="196"/>
      <c r="J97" s="197">
        <f>J124</f>
        <v>0</v>
      </c>
      <c r="K97" s="193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9"/>
      <c r="C98" s="200"/>
      <c r="D98" s="201" t="s">
        <v>103</v>
      </c>
      <c r="E98" s="202"/>
      <c r="F98" s="202"/>
      <c r="G98" s="202"/>
      <c r="H98" s="202"/>
      <c r="I98" s="203"/>
      <c r="J98" s="204">
        <f>J125</f>
        <v>0</v>
      </c>
      <c r="K98" s="200"/>
      <c r="L98" s="20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9"/>
      <c r="C99" s="200"/>
      <c r="D99" s="201" t="s">
        <v>104</v>
      </c>
      <c r="E99" s="202"/>
      <c r="F99" s="202"/>
      <c r="G99" s="202"/>
      <c r="H99" s="202"/>
      <c r="I99" s="203"/>
      <c r="J99" s="204">
        <f>J165</f>
        <v>0</v>
      </c>
      <c r="K99" s="200"/>
      <c r="L99" s="20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9"/>
      <c r="C100" s="200"/>
      <c r="D100" s="201" t="s">
        <v>105</v>
      </c>
      <c r="E100" s="202"/>
      <c r="F100" s="202"/>
      <c r="G100" s="202"/>
      <c r="H100" s="202"/>
      <c r="I100" s="203"/>
      <c r="J100" s="204">
        <f>J188</f>
        <v>0</v>
      </c>
      <c r="K100" s="200"/>
      <c r="L100" s="20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9"/>
      <c r="C101" s="200"/>
      <c r="D101" s="201" t="s">
        <v>106</v>
      </c>
      <c r="E101" s="202"/>
      <c r="F101" s="202"/>
      <c r="G101" s="202"/>
      <c r="H101" s="202"/>
      <c r="I101" s="203"/>
      <c r="J101" s="204">
        <f>J189</f>
        <v>0</v>
      </c>
      <c r="K101" s="200"/>
      <c r="L101" s="20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9"/>
      <c r="C102" s="200"/>
      <c r="D102" s="201" t="s">
        <v>107</v>
      </c>
      <c r="E102" s="202"/>
      <c r="F102" s="202"/>
      <c r="G102" s="202"/>
      <c r="H102" s="202"/>
      <c r="I102" s="203"/>
      <c r="J102" s="204">
        <f>J199</f>
        <v>0</v>
      </c>
      <c r="K102" s="200"/>
      <c r="L102" s="20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9"/>
      <c r="C103" s="200"/>
      <c r="D103" s="201" t="s">
        <v>108</v>
      </c>
      <c r="E103" s="202"/>
      <c r="F103" s="202"/>
      <c r="G103" s="202"/>
      <c r="H103" s="202"/>
      <c r="I103" s="203"/>
      <c r="J103" s="204">
        <f>J205</f>
        <v>0</v>
      </c>
      <c r="K103" s="200"/>
      <c r="L103" s="20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7"/>
      <c r="B104" s="38"/>
      <c r="C104" s="39"/>
      <c r="D104" s="39"/>
      <c r="E104" s="39"/>
      <c r="F104" s="39"/>
      <c r="G104" s="39"/>
      <c r="H104" s="39"/>
      <c r="I104" s="143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182"/>
      <c r="J105" s="66"/>
      <c r="K105" s="66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7"/>
      <c r="C109" s="68"/>
      <c r="D109" s="68"/>
      <c r="E109" s="68"/>
      <c r="F109" s="68"/>
      <c r="G109" s="68"/>
      <c r="H109" s="68"/>
      <c r="I109" s="185"/>
      <c r="J109" s="68"/>
      <c r="K109" s="68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109</v>
      </c>
      <c r="D110" s="39"/>
      <c r="E110" s="39"/>
      <c r="F110" s="39"/>
      <c r="G110" s="39"/>
      <c r="H110" s="39"/>
      <c r="I110" s="143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143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9"/>
      <c r="E112" s="39"/>
      <c r="F112" s="39"/>
      <c r="G112" s="39"/>
      <c r="H112" s="39"/>
      <c r="I112" s="143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186" t="str">
        <f>E7</f>
        <v>Objekt 1 - LBK 2602 (část) v k.ú. Vysočany u Ovesných Kladrub</v>
      </c>
      <c r="F113" s="31"/>
      <c r="G113" s="31"/>
      <c r="H113" s="31"/>
      <c r="I113" s="143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95</v>
      </c>
      <c r="D114" s="39"/>
      <c r="E114" s="39"/>
      <c r="F114" s="39"/>
      <c r="G114" s="39"/>
      <c r="H114" s="39"/>
      <c r="I114" s="143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E9</f>
        <v>10 - ÚSES - lokální biokoridor</v>
      </c>
      <c r="F115" s="39"/>
      <c r="G115" s="39"/>
      <c r="H115" s="39"/>
      <c r="I115" s="143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143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F12</f>
        <v>Vysočany u Ovesných Kladrub</v>
      </c>
      <c r="G117" s="39"/>
      <c r="H117" s="39"/>
      <c r="I117" s="146" t="s">
        <v>22</v>
      </c>
      <c r="J117" s="78" t="str">
        <f>IF(J12="","",J12)</f>
        <v>9. 4. 2019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143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9"/>
      <c r="E119" s="39"/>
      <c r="F119" s="26" t="str">
        <f>E15</f>
        <v xml:space="preserve"> </v>
      </c>
      <c r="G119" s="39"/>
      <c r="H119" s="39"/>
      <c r="I119" s="146" t="s">
        <v>30</v>
      </c>
      <c r="J119" s="35" t="str">
        <f>E21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28</v>
      </c>
      <c r="D120" s="39"/>
      <c r="E120" s="39"/>
      <c r="F120" s="26" t="str">
        <f>IF(E18="","",E18)</f>
        <v>Vyplň údaj</v>
      </c>
      <c r="G120" s="39"/>
      <c r="H120" s="39"/>
      <c r="I120" s="146" t="s">
        <v>32</v>
      </c>
      <c r="J120" s="35" t="str">
        <f>E24</f>
        <v>Milan Hájek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143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206"/>
      <c r="B122" s="207"/>
      <c r="C122" s="208" t="s">
        <v>110</v>
      </c>
      <c r="D122" s="209" t="s">
        <v>60</v>
      </c>
      <c r="E122" s="209" t="s">
        <v>56</v>
      </c>
      <c r="F122" s="209" t="s">
        <v>57</v>
      </c>
      <c r="G122" s="209" t="s">
        <v>111</v>
      </c>
      <c r="H122" s="209" t="s">
        <v>112</v>
      </c>
      <c r="I122" s="210" t="s">
        <v>113</v>
      </c>
      <c r="J122" s="209" t="s">
        <v>99</v>
      </c>
      <c r="K122" s="211" t="s">
        <v>114</v>
      </c>
      <c r="L122" s="212"/>
      <c r="M122" s="99" t="s">
        <v>1</v>
      </c>
      <c r="N122" s="100" t="s">
        <v>39</v>
      </c>
      <c r="O122" s="100" t="s">
        <v>115</v>
      </c>
      <c r="P122" s="100" t="s">
        <v>116</v>
      </c>
      <c r="Q122" s="100" t="s">
        <v>117</v>
      </c>
      <c r="R122" s="100" t="s">
        <v>118</v>
      </c>
      <c r="S122" s="100" t="s">
        <v>119</v>
      </c>
      <c r="T122" s="101" t="s">
        <v>120</v>
      </c>
      <c r="U122" s="206"/>
      <c r="V122" s="206"/>
      <c r="W122" s="206"/>
      <c r="X122" s="206"/>
      <c r="Y122" s="206"/>
      <c r="Z122" s="206"/>
      <c r="AA122" s="206"/>
      <c r="AB122" s="206"/>
      <c r="AC122" s="206"/>
      <c r="AD122" s="206"/>
      <c r="AE122" s="206"/>
    </row>
    <row r="123" s="2" customFormat="1" ht="22.8" customHeight="1">
      <c r="A123" s="37"/>
      <c r="B123" s="38"/>
      <c r="C123" s="106" t="s">
        <v>121</v>
      </c>
      <c r="D123" s="39"/>
      <c r="E123" s="39"/>
      <c r="F123" s="39"/>
      <c r="G123" s="39"/>
      <c r="H123" s="39"/>
      <c r="I123" s="143"/>
      <c r="J123" s="213">
        <f>BK123</f>
        <v>0</v>
      </c>
      <c r="K123" s="39"/>
      <c r="L123" s="43"/>
      <c r="M123" s="102"/>
      <c r="N123" s="214"/>
      <c r="O123" s="103"/>
      <c r="P123" s="215">
        <f>P124</f>
        <v>0</v>
      </c>
      <c r="Q123" s="103"/>
      <c r="R123" s="215">
        <f>R124</f>
        <v>0.012959999999999999</v>
      </c>
      <c r="S123" s="103"/>
      <c r="T123" s="216">
        <f>T124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74</v>
      </c>
      <c r="AU123" s="16" t="s">
        <v>101</v>
      </c>
      <c r="BK123" s="217">
        <f>BK124</f>
        <v>0</v>
      </c>
    </row>
    <row r="124" s="12" customFormat="1" ht="25.92" customHeight="1">
      <c r="A124" s="12"/>
      <c r="B124" s="218"/>
      <c r="C124" s="219"/>
      <c r="D124" s="220" t="s">
        <v>74</v>
      </c>
      <c r="E124" s="221" t="s">
        <v>122</v>
      </c>
      <c r="F124" s="221" t="s">
        <v>123</v>
      </c>
      <c r="G124" s="219"/>
      <c r="H124" s="219"/>
      <c r="I124" s="222"/>
      <c r="J124" s="223">
        <f>BK124</f>
        <v>0</v>
      </c>
      <c r="K124" s="219"/>
      <c r="L124" s="224"/>
      <c r="M124" s="225"/>
      <c r="N124" s="226"/>
      <c r="O124" s="226"/>
      <c r="P124" s="227">
        <f>P125+P165+P188+P189+P199+P205</f>
        <v>0</v>
      </c>
      <c r="Q124" s="226"/>
      <c r="R124" s="227">
        <f>R125+R165+R188+R189+R199+R205</f>
        <v>0.012959999999999999</v>
      </c>
      <c r="S124" s="226"/>
      <c r="T124" s="228">
        <f>T125+T165+T188+T189+T199+T205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9" t="s">
        <v>83</v>
      </c>
      <c r="AT124" s="230" t="s">
        <v>74</v>
      </c>
      <c r="AU124" s="230" t="s">
        <v>75</v>
      </c>
      <c r="AY124" s="229" t="s">
        <v>124</v>
      </c>
      <c r="BK124" s="231">
        <f>BK125+BK165+BK188+BK189+BK199+BK205</f>
        <v>0</v>
      </c>
    </row>
    <row r="125" s="12" customFormat="1" ht="22.8" customHeight="1">
      <c r="A125" s="12"/>
      <c r="B125" s="218"/>
      <c r="C125" s="219"/>
      <c r="D125" s="220" t="s">
        <v>74</v>
      </c>
      <c r="E125" s="232" t="s">
        <v>83</v>
      </c>
      <c r="F125" s="232" t="s">
        <v>125</v>
      </c>
      <c r="G125" s="219"/>
      <c r="H125" s="219"/>
      <c r="I125" s="222"/>
      <c r="J125" s="233">
        <f>BK125</f>
        <v>0</v>
      </c>
      <c r="K125" s="219"/>
      <c r="L125" s="224"/>
      <c r="M125" s="225"/>
      <c r="N125" s="226"/>
      <c r="O125" s="226"/>
      <c r="P125" s="227">
        <f>SUM(P126:P164)</f>
        <v>0</v>
      </c>
      <c r="Q125" s="226"/>
      <c r="R125" s="227">
        <f>SUM(R126:R164)</f>
        <v>0.012959999999999999</v>
      </c>
      <c r="S125" s="226"/>
      <c r="T125" s="228">
        <f>SUM(T126:T164)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9" t="s">
        <v>83</v>
      </c>
      <c r="AT125" s="230" t="s">
        <v>74</v>
      </c>
      <c r="AU125" s="230" t="s">
        <v>83</v>
      </c>
      <c r="AY125" s="229" t="s">
        <v>124</v>
      </c>
      <c r="BK125" s="231">
        <f>SUM(BK126:BK164)</f>
        <v>0</v>
      </c>
    </row>
    <row r="126" s="2" customFormat="1" ht="21.75" customHeight="1">
      <c r="A126" s="37"/>
      <c r="B126" s="38"/>
      <c r="C126" s="234" t="s">
        <v>83</v>
      </c>
      <c r="D126" s="234" t="s">
        <v>126</v>
      </c>
      <c r="E126" s="235" t="s">
        <v>127</v>
      </c>
      <c r="F126" s="236" t="s">
        <v>128</v>
      </c>
      <c r="G126" s="237" t="s">
        <v>129</v>
      </c>
      <c r="H126" s="238">
        <v>1680</v>
      </c>
      <c r="I126" s="239"/>
      <c r="J126" s="240">
        <f>ROUND(I126*H126,2)</f>
        <v>0</v>
      </c>
      <c r="K126" s="236" t="s">
        <v>130</v>
      </c>
      <c r="L126" s="43"/>
      <c r="M126" s="241" t="s">
        <v>1</v>
      </c>
      <c r="N126" s="242" t="s">
        <v>40</v>
      </c>
      <c r="O126" s="90"/>
      <c r="P126" s="243">
        <f>O126*H126</f>
        <v>0</v>
      </c>
      <c r="Q126" s="243">
        <v>0</v>
      </c>
      <c r="R126" s="243">
        <f>Q126*H126</f>
        <v>0</v>
      </c>
      <c r="S126" s="243">
        <v>0</v>
      </c>
      <c r="T126" s="244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45" t="s">
        <v>131</v>
      </c>
      <c r="AT126" s="245" t="s">
        <v>126</v>
      </c>
      <c r="AU126" s="245" t="s">
        <v>85</v>
      </c>
      <c r="AY126" s="16" t="s">
        <v>124</v>
      </c>
      <c r="BE126" s="246">
        <f>IF(N126="základní",J126,0)</f>
        <v>0</v>
      </c>
      <c r="BF126" s="246">
        <f>IF(N126="snížená",J126,0)</f>
        <v>0</v>
      </c>
      <c r="BG126" s="246">
        <f>IF(N126="zákl. přenesená",J126,0)</f>
        <v>0</v>
      </c>
      <c r="BH126" s="246">
        <f>IF(N126="sníž. přenesená",J126,0)</f>
        <v>0</v>
      </c>
      <c r="BI126" s="246">
        <f>IF(N126="nulová",J126,0)</f>
        <v>0</v>
      </c>
      <c r="BJ126" s="16" t="s">
        <v>83</v>
      </c>
      <c r="BK126" s="246">
        <f>ROUND(I126*H126,2)</f>
        <v>0</v>
      </c>
      <c r="BL126" s="16" t="s">
        <v>131</v>
      </c>
      <c r="BM126" s="245" t="s">
        <v>85</v>
      </c>
    </row>
    <row r="127" s="2" customFormat="1" ht="16.5" customHeight="1">
      <c r="A127" s="37"/>
      <c r="B127" s="38"/>
      <c r="C127" s="247" t="s">
        <v>85</v>
      </c>
      <c r="D127" s="247" t="s">
        <v>132</v>
      </c>
      <c r="E127" s="248" t="s">
        <v>133</v>
      </c>
      <c r="F127" s="249" t="s">
        <v>134</v>
      </c>
      <c r="G127" s="250" t="s">
        <v>135</v>
      </c>
      <c r="H127" s="251">
        <v>11.76</v>
      </c>
      <c r="I127" s="252"/>
      <c r="J127" s="253">
        <f>ROUND(I127*H127,2)</f>
        <v>0</v>
      </c>
      <c r="K127" s="249" t="s">
        <v>130</v>
      </c>
      <c r="L127" s="254"/>
      <c r="M127" s="255" t="s">
        <v>1</v>
      </c>
      <c r="N127" s="256" t="s">
        <v>40</v>
      </c>
      <c r="O127" s="90"/>
      <c r="P127" s="243">
        <f>O127*H127</f>
        <v>0</v>
      </c>
      <c r="Q127" s="243">
        <v>0.001</v>
      </c>
      <c r="R127" s="243">
        <f>Q127*H127</f>
        <v>0.01176</v>
      </c>
      <c r="S127" s="243">
        <v>0</v>
      </c>
      <c r="T127" s="244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45" t="s">
        <v>136</v>
      </c>
      <c r="AT127" s="245" t="s">
        <v>132</v>
      </c>
      <c r="AU127" s="245" t="s">
        <v>85</v>
      </c>
      <c r="AY127" s="16" t="s">
        <v>124</v>
      </c>
      <c r="BE127" s="246">
        <f>IF(N127="základní",J127,0)</f>
        <v>0</v>
      </c>
      <c r="BF127" s="246">
        <f>IF(N127="snížená",J127,0)</f>
        <v>0</v>
      </c>
      <c r="BG127" s="246">
        <f>IF(N127="zákl. přenesená",J127,0)</f>
        <v>0</v>
      </c>
      <c r="BH127" s="246">
        <f>IF(N127="sníž. přenesená",J127,0)</f>
        <v>0</v>
      </c>
      <c r="BI127" s="246">
        <f>IF(N127="nulová",J127,0)</f>
        <v>0</v>
      </c>
      <c r="BJ127" s="16" t="s">
        <v>83</v>
      </c>
      <c r="BK127" s="246">
        <f>ROUND(I127*H127,2)</f>
        <v>0</v>
      </c>
      <c r="BL127" s="16" t="s">
        <v>131</v>
      </c>
      <c r="BM127" s="245" t="s">
        <v>131</v>
      </c>
    </row>
    <row r="128" s="13" customFormat="1">
      <c r="A128" s="13"/>
      <c r="B128" s="257"/>
      <c r="C128" s="258"/>
      <c r="D128" s="259" t="s">
        <v>137</v>
      </c>
      <c r="E128" s="260" t="s">
        <v>1</v>
      </c>
      <c r="F128" s="261" t="s">
        <v>138</v>
      </c>
      <c r="G128" s="258"/>
      <c r="H128" s="262">
        <v>11.76</v>
      </c>
      <c r="I128" s="263"/>
      <c r="J128" s="258"/>
      <c r="K128" s="258"/>
      <c r="L128" s="264"/>
      <c r="M128" s="265"/>
      <c r="N128" s="266"/>
      <c r="O128" s="266"/>
      <c r="P128" s="266"/>
      <c r="Q128" s="266"/>
      <c r="R128" s="266"/>
      <c r="S128" s="266"/>
      <c r="T128" s="26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8" t="s">
        <v>137</v>
      </c>
      <c r="AU128" s="268" t="s">
        <v>85</v>
      </c>
      <c r="AV128" s="13" t="s">
        <v>85</v>
      </c>
      <c r="AW128" s="13" t="s">
        <v>31</v>
      </c>
      <c r="AX128" s="13" t="s">
        <v>75</v>
      </c>
      <c r="AY128" s="268" t="s">
        <v>124</v>
      </c>
    </row>
    <row r="129" s="14" customFormat="1">
      <c r="A129" s="14"/>
      <c r="B129" s="269"/>
      <c r="C129" s="270"/>
      <c r="D129" s="259" t="s">
        <v>137</v>
      </c>
      <c r="E129" s="271" t="s">
        <v>1</v>
      </c>
      <c r="F129" s="272" t="s">
        <v>139</v>
      </c>
      <c r="G129" s="270"/>
      <c r="H129" s="273">
        <v>11.76</v>
      </c>
      <c r="I129" s="274"/>
      <c r="J129" s="270"/>
      <c r="K129" s="270"/>
      <c r="L129" s="275"/>
      <c r="M129" s="276"/>
      <c r="N129" s="277"/>
      <c r="O129" s="277"/>
      <c r="P129" s="277"/>
      <c r="Q129" s="277"/>
      <c r="R129" s="277"/>
      <c r="S129" s="277"/>
      <c r="T129" s="278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79" t="s">
        <v>137</v>
      </c>
      <c r="AU129" s="279" t="s">
        <v>85</v>
      </c>
      <c r="AV129" s="14" t="s">
        <v>131</v>
      </c>
      <c r="AW129" s="14" t="s">
        <v>31</v>
      </c>
      <c r="AX129" s="14" t="s">
        <v>83</v>
      </c>
      <c r="AY129" s="279" t="s">
        <v>124</v>
      </c>
    </row>
    <row r="130" s="2" customFormat="1" ht="21.75" customHeight="1">
      <c r="A130" s="37"/>
      <c r="B130" s="38"/>
      <c r="C130" s="234" t="s">
        <v>140</v>
      </c>
      <c r="D130" s="234" t="s">
        <v>126</v>
      </c>
      <c r="E130" s="235" t="s">
        <v>141</v>
      </c>
      <c r="F130" s="236" t="s">
        <v>142</v>
      </c>
      <c r="G130" s="237" t="s">
        <v>129</v>
      </c>
      <c r="H130" s="238">
        <v>1680</v>
      </c>
      <c r="I130" s="239"/>
      <c r="J130" s="240">
        <f>ROUND(I130*H130,2)</f>
        <v>0</v>
      </c>
      <c r="K130" s="236" t="s">
        <v>130</v>
      </c>
      <c r="L130" s="43"/>
      <c r="M130" s="241" t="s">
        <v>1</v>
      </c>
      <c r="N130" s="242" t="s">
        <v>40</v>
      </c>
      <c r="O130" s="90"/>
      <c r="P130" s="243">
        <f>O130*H130</f>
        <v>0</v>
      </c>
      <c r="Q130" s="243">
        <v>0</v>
      </c>
      <c r="R130" s="243">
        <f>Q130*H130</f>
        <v>0</v>
      </c>
      <c r="S130" s="243">
        <v>0</v>
      </c>
      <c r="T130" s="244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45" t="s">
        <v>131</v>
      </c>
      <c r="AT130" s="245" t="s">
        <v>126</v>
      </c>
      <c r="AU130" s="245" t="s">
        <v>85</v>
      </c>
      <c r="AY130" s="16" t="s">
        <v>124</v>
      </c>
      <c r="BE130" s="246">
        <f>IF(N130="základní",J130,0)</f>
        <v>0</v>
      </c>
      <c r="BF130" s="246">
        <f>IF(N130="snížená",J130,0)</f>
        <v>0</v>
      </c>
      <c r="BG130" s="246">
        <f>IF(N130="zákl. přenesená",J130,0)</f>
        <v>0</v>
      </c>
      <c r="BH130" s="246">
        <f>IF(N130="sníž. přenesená",J130,0)</f>
        <v>0</v>
      </c>
      <c r="BI130" s="246">
        <f>IF(N130="nulová",J130,0)</f>
        <v>0</v>
      </c>
      <c r="BJ130" s="16" t="s">
        <v>83</v>
      </c>
      <c r="BK130" s="246">
        <f>ROUND(I130*H130,2)</f>
        <v>0</v>
      </c>
      <c r="BL130" s="16" t="s">
        <v>131</v>
      </c>
      <c r="BM130" s="245" t="s">
        <v>143</v>
      </c>
    </row>
    <row r="131" s="2" customFormat="1" ht="16.5" customHeight="1">
      <c r="A131" s="37"/>
      <c r="B131" s="38"/>
      <c r="C131" s="234" t="s">
        <v>131</v>
      </c>
      <c r="D131" s="234" t="s">
        <v>126</v>
      </c>
      <c r="E131" s="235" t="s">
        <v>144</v>
      </c>
      <c r="F131" s="236" t="s">
        <v>145</v>
      </c>
      <c r="G131" s="237" t="s">
        <v>129</v>
      </c>
      <c r="H131" s="238">
        <v>1680</v>
      </c>
      <c r="I131" s="239"/>
      <c r="J131" s="240">
        <f>ROUND(I131*H131,2)</f>
        <v>0</v>
      </c>
      <c r="K131" s="236" t="s">
        <v>130</v>
      </c>
      <c r="L131" s="43"/>
      <c r="M131" s="241" t="s">
        <v>1</v>
      </c>
      <c r="N131" s="242" t="s">
        <v>40</v>
      </c>
      <c r="O131" s="90"/>
      <c r="P131" s="243">
        <f>O131*H131</f>
        <v>0</v>
      </c>
      <c r="Q131" s="243">
        <v>0</v>
      </c>
      <c r="R131" s="243">
        <f>Q131*H131</f>
        <v>0</v>
      </c>
      <c r="S131" s="243">
        <v>0</v>
      </c>
      <c r="T131" s="244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45" t="s">
        <v>131</v>
      </c>
      <c r="AT131" s="245" t="s">
        <v>126</v>
      </c>
      <c r="AU131" s="245" t="s">
        <v>85</v>
      </c>
      <c r="AY131" s="16" t="s">
        <v>124</v>
      </c>
      <c r="BE131" s="246">
        <f>IF(N131="základní",J131,0)</f>
        <v>0</v>
      </c>
      <c r="BF131" s="246">
        <f>IF(N131="snížená",J131,0)</f>
        <v>0</v>
      </c>
      <c r="BG131" s="246">
        <f>IF(N131="zákl. přenesená",J131,0)</f>
        <v>0</v>
      </c>
      <c r="BH131" s="246">
        <f>IF(N131="sníž. přenesená",J131,0)</f>
        <v>0</v>
      </c>
      <c r="BI131" s="246">
        <f>IF(N131="nulová",J131,0)</f>
        <v>0</v>
      </c>
      <c r="BJ131" s="16" t="s">
        <v>83</v>
      </c>
      <c r="BK131" s="246">
        <f>ROUND(I131*H131,2)</f>
        <v>0</v>
      </c>
      <c r="BL131" s="16" t="s">
        <v>131</v>
      </c>
      <c r="BM131" s="245" t="s">
        <v>136</v>
      </c>
    </row>
    <row r="132" s="2" customFormat="1" ht="16.5" customHeight="1">
      <c r="A132" s="37"/>
      <c r="B132" s="38"/>
      <c r="C132" s="234" t="s">
        <v>146</v>
      </c>
      <c r="D132" s="234" t="s">
        <v>126</v>
      </c>
      <c r="E132" s="235" t="s">
        <v>147</v>
      </c>
      <c r="F132" s="236" t="s">
        <v>148</v>
      </c>
      <c r="G132" s="237" t="s">
        <v>129</v>
      </c>
      <c r="H132" s="238">
        <v>1680</v>
      </c>
      <c r="I132" s="239"/>
      <c r="J132" s="240">
        <f>ROUND(I132*H132,2)</f>
        <v>0</v>
      </c>
      <c r="K132" s="236" t="s">
        <v>130</v>
      </c>
      <c r="L132" s="43"/>
      <c r="M132" s="241" t="s">
        <v>1</v>
      </c>
      <c r="N132" s="242" t="s">
        <v>40</v>
      </c>
      <c r="O132" s="90"/>
      <c r="P132" s="243">
        <f>O132*H132</f>
        <v>0</v>
      </c>
      <c r="Q132" s="243">
        <v>0</v>
      </c>
      <c r="R132" s="243">
        <f>Q132*H132</f>
        <v>0</v>
      </c>
      <c r="S132" s="243">
        <v>0</v>
      </c>
      <c r="T132" s="244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45" t="s">
        <v>131</v>
      </c>
      <c r="AT132" s="245" t="s">
        <v>126</v>
      </c>
      <c r="AU132" s="245" t="s">
        <v>85</v>
      </c>
      <c r="AY132" s="16" t="s">
        <v>124</v>
      </c>
      <c r="BE132" s="246">
        <f>IF(N132="základní",J132,0)</f>
        <v>0</v>
      </c>
      <c r="BF132" s="246">
        <f>IF(N132="snížená",J132,0)</f>
        <v>0</v>
      </c>
      <c r="BG132" s="246">
        <f>IF(N132="zákl. přenesená",J132,0)</f>
        <v>0</v>
      </c>
      <c r="BH132" s="246">
        <f>IF(N132="sníž. přenesená",J132,0)</f>
        <v>0</v>
      </c>
      <c r="BI132" s="246">
        <f>IF(N132="nulová",J132,0)</f>
        <v>0</v>
      </c>
      <c r="BJ132" s="16" t="s">
        <v>83</v>
      </c>
      <c r="BK132" s="246">
        <f>ROUND(I132*H132,2)</f>
        <v>0</v>
      </c>
      <c r="BL132" s="16" t="s">
        <v>131</v>
      </c>
      <c r="BM132" s="245" t="s">
        <v>80</v>
      </c>
    </row>
    <row r="133" s="2" customFormat="1" ht="16.5" customHeight="1">
      <c r="A133" s="37"/>
      <c r="B133" s="38"/>
      <c r="C133" s="234" t="s">
        <v>143</v>
      </c>
      <c r="D133" s="234" t="s">
        <v>126</v>
      </c>
      <c r="E133" s="235" t="s">
        <v>149</v>
      </c>
      <c r="F133" s="236" t="s">
        <v>150</v>
      </c>
      <c r="G133" s="237" t="s">
        <v>129</v>
      </c>
      <c r="H133" s="238">
        <v>1680</v>
      </c>
      <c r="I133" s="239"/>
      <c r="J133" s="240">
        <f>ROUND(I133*H133,2)</f>
        <v>0</v>
      </c>
      <c r="K133" s="236" t="s">
        <v>130</v>
      </c>
      <c r="L133" s="43"/>
      <c r="M133" s="241" t="s">
        <v>1</v>
      </c>
      <c r="N133" s="242" t="s">
        <v>40</v>
      </c>
      <c r="O133" s="90"/>
      <c r="P133" s="243">
        <f>O133*H133</f>
        <v>0</v>
      </c>
      <c r="Q133" s="243">
        <v>0</v>
      </c>
      <c r="R133" s="243">
        <f>Q133*H133</f>
        <v>0</v>
      </c>
      <c r="S133" s="243">
        <v>0</v>
      </c>
      <c r="T133" s="244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45" t="s">
        <v>131</v>
      </c>
      <c r="AT133" s="245" t="s">
        <v>126</v>
      </c>
      <c r="AU133" s="245" t="s">
        <v>85</v>
      </c>
      <c r="AY133" s="16" t="s">
        <v>124</v>
      </c>
      <c r="BE133" s="246">
        <f>IF(N133="základní",J133,0)</f>
        <v>0</v>
      </c>
      <c r="BF133" s="246">
        <f>IF(N133="snížená",J133,0)</f>
        <v>0</v>
      </c>
      <c r="BG133" s="246">
        <f>IF(N133="zákl. přenesená",J133,0)</f>
        <v>0</v>
      </c>
      <c r="BH133" s="246">
        <f>IF(N133="sníž. přenesená",J133,0)</f>
        <v>0</v>
      </c>
      <c r="BI133" s="246">
        <f>IF(N133="nulová",J133,0)</f>
        <v>0</v>
      </c>
      <c r="BJ133" s="16" t="s">
        <v>83</v>
      </c>
      <c r="BK133" s="246">
        <f>ROUND(I133*H133,2)</f>
        <v>0</v>
      </c>
      <c r="BL133" s="16" t="s">
        <v>131</v>
      </c>
      <c r="BM133" s="245" t="s">
        <v>151</v>
      </c>
    </row>
    <row r="134" s="2" customFormat="1" ht="21.75" customHeight="1">
      <c r="A134" s="37"/>
      <c r="B134" s="38"/>
      <c r="C134" s="234" t="s">
        <v>152</v>
      </c>
      <c r="D134" s="234" t="s">
        <v>126</v>
      </c>
      <c r="E134" s="235" t="s">
        <v>153</v>
      </c>
      <c r="F134" s="236" t="s">
        <v>154</v>
      </c>
      <c r="G134" s="237" t="s">
        <v>155</v>
      </c>
      <c r="H134" s="238">
        <v>582</v>
      </c>
      <c r="I134" s="239"/>
      <c r="J134" s="240">
        <f>ROUND(I134*H134,2)</f>
        <v>0</v>
      </c>
      <c r="K134" s="236" t="s">
        <v>130</v>
      </c>
      <c r="L134" s="43"/>
      <c r="M134" s="241" t="s">
        <v>1</v>
      </c>
      <c r="N134" s="242" t="s">
        <v>40</v>
      </c>
      <c r="O134" s="90"/>
      <c r="P134" s="243">
        <f>O134*H134</f>
        <v>0</v>
      </c>
      <c r="Q134" s="243">
        <v>0</v>
      </c>
      <c r="R134" s="243">
        <f>Q134*H134</f>
        <v>0</v>
      </c>
      <c r="S134" s="243">
        <v>0</v>
      </c>
      <c r="T134" s="244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45" t="s">
        <v>131</v>
      </c>
      <c r="AT134" s="245" t="s">
        <v>126</v>
      </c>
      <c r="AU134" s="245" t="s">
        <v>85</v>
      </c>
      <c r="AY134" s="16" t="s">
        <v>124</v>
      </c>
      <c r="BE134" s="246">
        <f>IF(N134="základní",J134,0)</f>
        <v>0</v>
      </c>
      <c r="BF134" s="246">
        <f>IF(N134="snížená",J134,0)</f>
        <v>0</v>
      </c>
      <c r="BG134" s="246">
        <f>IF(N134="zákl. přenesená",J134,0)</f>
        <v>0</v>
      </c>
      <c r="BH134" s="246">
        <f>IF(N134="sníž. přenesená",J134,0)</f>
        <v>0</v>
      </c>
      <c r="BI134" s="246">
        <f>IF(N134="nulová",J134,0)</f>
        <v>0</v>
      </c>
      <c r="BJ134" s="16" t="s">
        <v>83</v>
      </c>
      <c r="BK134" s="246">
        <f>ROUND(I134*H134,2)</f>
        <v>0</v>
      </c>
      <c r="BL134" s="16" t="s">
        <v>131</v>
      </c>
      <c r="BM134" s="245" t="s">
        <v>156</v>
      </c>
    </row>
    <row r="135" s="2" customFormat="1" ht="21.75" customHeight="1">
      <c r="A135" s="37"/>
      <c r="B135" s="38"/>
      <c r="C135" s="234" t="s">
        <v>136</v>
      </c>
      <c r="D135" s="234" t="s">
        <v>126</v>
      </c>
      <c r="E135" s="235" t="s">
        <v>157</v>
      </c>
      <c r="F135" s="236" t="s">
        <v>158</v>
      </c>
      <c r="G135" s="237" t="s">
        <v>159</v>
      </c>
      <c r="H135" s="238">
        <v>20</v>
      </c>
      <c r="I135" s="239"/>
      <c r="J135" s="240">
        <f>ROUND(I135*H135,2)</f>
        <v>0</v>
      </c>
      <c r="K135" s="236" t="s">
        <v>130</v>
      </c>
      <c r="L135" s="43"/>
      <c r="M135" s="241" t="s">
        <v>1</v>
      </c>
      <c r="N135" s="242" t="s">
        <v>40</v>
      </c>
      <c r="O135" s="90"/>
      <c r="P135" s="243">
        <f>O135*H135</f>
        <v>0</v>
      </c>
      <c r="Q135" s="243">
        <v>0</v>
      </c>
      <c r="R135" s="243">
        <f>Q135*H135</f>
        <v>0</v>
      </c>
      <c r="S135" s="243">
        <v>0</v>
      </c>
      <c r="T135" s="244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45" t="s">
        <v>131</v>
      </c>
      <c r="AT135" s="245" t="s">
        <v>126</v>
      </c>
      <c r="AU135" s="245" t="s">
        <v>85</v>
      </c>
      <c r="AY135" s="16" t="s">
        <v>124</v>
      </c>
      <c r="BE135" s="246">
        <f>IF(N135="základní",J135,0)</f>
        <v>0</v>
      </c>
      <c r="BF135" s="246">
        <f>IF(N135="snížená",J135,0)</f>
        <v>0</v>
      </c>
      <c r="BG135" s="246">
        <f>IF(N135="zákl. přenesená",J135,0)</f>
        <v>0</v>
      </c>
      <c r="BH135" s="246">
        <f>IF(N135="sníž. přenesená",J135,0)</f>
        <v>0</v>
      </c>
      <c r="BI135" s="246">
        <f>IF(N135="nulová",J135,0)</f>
        <v>0</v>
      </c>
      <c r="BJ135" s="16" t="s">
        <v>83</v>
      </c>
      <c r="BK135" s="246">
        <f>ROUND(I135*H135,2)</f>
        <v>0</v>
      </c>
      <c r="BL135" s="16" t="s">
        <v>131</v>
      </c>
      <c r="BM135" s="245" t="s">
        <v>160</v>
      </c>
    </row>
    <row r="136" s="2" customFormat="1" ht="21.75" customHeight="1">
      <c r="A136" s="37"/>
      <c r="B136" s="38"/>
      <c r="C136" s="234" t="s">
        <v>161</v>
      </c>
      <c r="D136" s="234" t="s">
        <v>126</v>
      </c>
      <c r="E136" s="235" t="s">
        <v>162</v>
      </c>
      <c r="F136" s="236" t="s">
        <v>163</v>
      </c>
      <c r="G136" s="237" t="s">
        <v>164</v>
      </c>
      <c r="H136" s="238">
        <v>24.550000000000001</v>
      </c>
      <c r="I136" s="239"/>
      <c r="J136" s="240">
        <f>ROUND(I136*H136,2)</f>
        <v>0</v>
      </c>
      <c r="K136" s="236" t="s">
        <v>130</v>
      </c>
      <c r="L136" s="43"/>
      <c r="M136" s="241" t="s">
        <v>1</v>
      </c>
      <c r="N136" s="242" t="s">
        <v>40</v>
      </c>
      <c r="O136" s="90"/>
      <c r="P136" s="243">
        <f>O136*H136</f>
        <v>0</v>
      </c>
      <c r="Q136" s="243">
        <v>0</v>
      </c>
      <c r="R136" s="243">
        <f>Q136*H136</f>
        <v>0</v>
      </c>
      <c r="S136" s="243">
        <v>0</v>
      </c>
      <c r="T136" s="244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45" t="s">
        <v>131</v>
      </c>
      <c r="AT136" s="245" t="s">
        <v>126</v>
      </c>
      <c r="AU136" s="245" t="s">
        <v>85</v>
      </c>
      <c r="AY136" s="16" t="s">
        <v>124</v>
      </c>
      <c r="BE136" s="246">
        <f>IF(N136="základní",J136,0)</f>
        <v>0</v>
      </c>
      <c r="BF136" s="246">
        <f>IF(N136="snížená",J136,0)</f>
        <v>0</v>
      </c>
      <c r="BG136" s="246">
        <f>IF(N136="zákl. přenesená",J136,0)</f>
        <v>0</v>
      </c>
      <c r="BH136" s="246">
        <f>IF(N136="sníž. přenesená",J136,0)</f>
        <v>0</v>
      </c>
      <c r="BI136" s="246">
        <f>IF(N136="nulová",J136,0)</f>
        <v>0</v>
      </c>
      <c r="BJ136" s="16" t="s">
        <v>83</v>
      </c>
      <c r="BK136" s="246">
        <f>ROUND(I136*H136,2)</f>
        <v>0</v>
      </c>
      <c r="BL136" s="16" t="s">
        <v>131</v>
      </c>
      <c r="BM136" s="245" t="s">
        <v>165</v>
      </c>
    </row>
    <row r="137" s="13" customFormat="1">
      <c r="A137" s="13"/>
      <c r="B137" s="257"/>
      <c r="C137" s="258"/>
      <c r="D137" s="259" t="s">
        <v>137</v>
      </c>
      <c r="E137" s="260" t="s">
        <v>1</v>
      </c>
      <c r="F137" s="261" t="s">
        <v>166</v>
      </c>
      <c r="G137" s="258"/>
      <c r="H137" s="262">
        <v>10</v>
      </c>
      <c r="I137" s="263"/>
      <c r="J137" s="258"/>
      <c r="K137" s="258"/>
      <c r="L137" s="264"/>
      <c r="M137" s="265"/>
      <c r="N137" s="266"/>
      <c r="O137" s="266"/>
      <c r="P137" s="266"/>
      <c r="Q137" s="266"/>
      <c r="R137" s="266"/>
      <c r="S137" s="266"/>
      <c r="T137" s="26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8" t="s">
        <v>137</v>
      </c>
      <c r="AU137" s="268" t="s">
        <v>85</v>
      </c>
      <c r="AV137" s="13" t="s">
        <v>85</v>
      </c>
      <c r="AW137" s="13" t="s">
        <v>31</v>
      </c>
      <c r="AX137" s="13" t="s">
        <v>75</v>
      </c>
      <c r="AY137" s="268" t="s">
        <v>124</v>
      </c>
    </row>
    <row r="138" s="13" customFormat="1">
      <c r="A138" s="13"/>
      <c r="B138" s="257"/>
      <c r="C138" s="258"/>
      <c r="D138" s="259" t="s">
        <v>137</v>
      </c>
      <c r="E138" s="260" t="s">
        <v>1</v>
      </c>
      <c r="F138" s="261" t="s">
        <v>167</v>
      </c>
      <c r="G138" s="258"/>
      <c r="H138" s="262">
        <v>14.550000000000001</v>
      </c>
      <c r="I138" s="263"/>
      <c r="J138" s="258"/>
      <c r="K138" s="258"/>
      <c r="L138" s="264"/>
      <c r="M138" s="265"/>
      <c r="N138" s="266"/>
      <c r="O138" s="266"/>
      <c r="P138" s="266"/>
      <c r="Q138" s="266"/>
      <c r="R138" s="266"/>
      <c r="S138" s="266"/>
      <c r="T138" s="26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8" t="s">
        <v>137</v>
      </c>
      <c r="AU138" s="268" t="s">
        <v>85</v>
      </c>
      <c r="AV138" s="13" t="s">
        <v>85</v>
      </c>
      <c r="AW138" s="13" t="s">
        <v>31</v>
      </c>
      <c r="AX138" s="13" t="s">
        <v>75</v>
      </c>
      <c r="AY138" s="268" t="s">
        <v>124</v>
      </c>
    </row>
    <row r="139" s="14" customFormat="1">
      <c r="A139" s="14"/>
      <c r="B139" s="269"/>
      <c r="C139" s="270"/>
      <c r="D139" s="259" t="s">
        <v>137</v>
      </c>
      <c r="E139" s="271" t="s">
        <v>1</v>
      </c>
      <c r="F139" s="272" t="s">
        <v>139</v>
      </c>
      <c r="G139" s="270"/>
      <c r="H139" s="273">
        <v>24.550000000000001</v>
      </c>
      <c r="I139" s="274"/>
      <c r="J139" s="270"/>
      <c r="K139" s="270"/>
      <c r="L139" s="275"/>
      <c r="M139" s="276"/>
      <c r="N139" s="277"/>
      <c r="O139" s="277"/>
      <c r="P139" s="277"/>
      <c r="Q139" s="277"/>
      <c r="R139" s="277"/>
      <c r="S139" s="277"/>
      <c r="T139" s="27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79" t="s">
        <v>137</v>
      </c>
      <c r="AU139" s="279" t="s">
        <v>85</v>
      </c>
      <c r="AV139" s="14" t="s">
        <v>131</v>
      </c>
      <c r="AW139" s="14" t="s">
        <v>31</v>
      </c>
      <c r="AX139" s="14" t="s">
        <v>83</v>
      </c>
      <c r="AY139" s="279" t="s">
        <v>124</v>
      </c>
    </row>
    <row r="140" s="2" customFormat="1" ht="21.75" customHeight="1">
      <c r="A140" s="37"/>
      <c r="B140" s="38"/>
      <c r="C140" s="234" t="s">
        <v>80</v>
      </c>
      <c r="D140" s="234" t="s">
        <v>126</v>
      </c>
      <c r="E140" s="235" t="s">
        <v>168</v>
      </c>
      <c r="F140" s="236" t="s">
        <v>169</v>
      </c>
      <c r="G140" s="237" t="s">
        <v>159</v>
      </c>
      <c r="H140" s="238">
        <v>582</v>
      </c>
      <c r="I140" s="239"/>
      <c r="J140" s="240">
        <f>ROUND(I140*H140,2)</f>
        <v>0</v>
      </c>
      <c r="K140" s="236" t="s">
        <v>130</v>
      </c>
      <c r="L140" s="43"/>
      <c r="M140" s="241" t="s">
        <v>1</v>
      </c>
      <c r="N140" s="242" t="s">
        <v>40</v>
      </c>
      <c r="O140" s="90"/>
      <c r="P140" s="243">
        <f>O140*H140</f>
        <v>0</v>
      </c>
      <c r="Q140" s="243">
        <v>0</v>
      </c>
      <c r="R140" s="243">
        <f>Q140*H140</f>
        <v>0</v>
      </c>
      <c r="S140" s="243">
        <v>0</v>
      </c>
      <c r="T140" s="244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45" t="s">
        <v>131</v>
      </c>
      <c r="AT140" s="245" t="s">
        <v>126</v>
      </c>
      <c r="AU140" s="245" t="s">
        <v>85</v>
      </c>
      <c r="AY140" s="16" t="s">
        <v>124</v>
      </c>
      <c r="BE140" s="246">
        <f>IF(N140="základní",J140,0)</f>
        <v>0</v>
      </c>
      <c r="BF140" s="246">
        <f>IF(N140="snížená",J140,0)</f>
        <v>0</v>
      </c>
      <c r="BG140" s="246">
        <f>IF(N140="zákl. přenesená",J140,0)</f>
        <v>0</v>
      </c>
      <c r="BH140" s="246">
        <f>IF(N140="sníž. přenesená",J140,0)</f>
        <v>0</v>
      </c>
      <c r="BI140" s="246">
        <f>IF(N140="nulová",J140,0)</f>
        <v>0</v>
      </c>
      <c r="BJ140" s="16" t="s">
        <v>83</v>
      </c>
      <c r="BK140" s="246">
        <f>ROUND(I140*H140,2)</f>
        <v>0</v>
      </c>
      <c r="BL140" s="16" t="s">
        <v>131</v>
      </c>
      <c r="BM140" s="245" t="s">
        <v>88</v>
      </c>
    </row>
    <row r="141" s="2" customFormat="1" ht="21.75" customHeight="1">
      <c r="A141" s="37"/>
      <c r="B141" s="38"/>
      <c r="C141" s="234" t="s">
        <v>170</v>
      </c>
      <c r="D141" s="234" t="s">
        <v>126</v>
      </c>
      <c r="E141" s="235" t="s">
        <v>171</v>
      </c>
      <c r="F141" s="236" t="s">
        <v>172</v>
      </c>
      <c r="G141" s="237" t="s">
        <v>159</v>
      </c>
      <c r="H141" s="238">
        <v>20</v>
      </c>
      <c r="I141" s="239"/>
      <c r="J141" s="240">
        <f>ROUND(I141*H141,2)</f>
        <v>0</v>
      </c>
      <c r="K141" s="236" t="s">
        <v>130</v>
      </c>
      <c r="L141" s="43"/>
      <c r="M141" s="241" t="s">
        <v>1</v>
      </c>
      <c r="N141" s="242" t="s">
        <v>40</v>
      </c>
      <c r="O141" s="90"/>
      <c r="P141" s="243">
        <f>O141*H141</f>
        <v>0</v>
      </c>
      <c r="Q141" s="243">
        <v>0</v>
      </c>
      <c r="R141" s="243">
        <f>Q141*H141</f>
        <v>0</v>
      </c>
      <c r="S141" s="243">
        <v>0</v>
      </c>
      <c r="T141" s="244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45" t="s">
        <v>131</v>
      </c>
      <c r="AT141" s="245" t="s">
        <v>126</v>
      </c>
      <c r="AU141" s="245" t="s">
        <v>85</v>
      </c>
      <c r="AY141" s="16" t="s">
        <v>124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16" t="s">
        <v>83</v>
      </c>
      <c r="BK141" s="246">
        <f>ROUND(I141*H141,2)</f>
        <v>0</v>
      </c>
      <c r="BL141" s="16" t="s">
        <v>131</v>
      </c>
      <c r="BM141" s="245" t="s">
        <v>173</v>
      </c>
    </row>
    <row r="142" s="2" customFormat="1" ht="16.5" customHeight="1">
      <c r="A142" s="37"/>
      <c r="B142" s="38"/>
      <c r="C142" s="247" t="s">
        <v>151</v>
      </c>
      <c r="D142" s="247" t="s">
        <v>132</v>
      </c>
      <c r="E142" s="248" t="s">
        <v>174</v>
      </c>
      <c r="F142" s="249" t="s">
        <v>175</v>
      </c>
      <c r="G142" s="250" t="s">
        <v>155</v>
      </c>
      <c r="H142" s="251">
        <v>8</v>
      </c>
      <c r="I142" s="252"/>
      <c r="J142" s="253">
        <f>ROUND(I142*H142,2)</f>
        <v>0</v>
      </c>
      <c r="K142" s="249" t="s">
        <v>176</v>
      </c>
      <c r="L142" s="254"/>
      <c r="M142" s="255" t="s">
        <v>1</v>
      </c>
      <c r="N142" s="256" t="s">
        <v>40</v>
      </c>
      <c r="O142" s="90"/>
      <c r="P142" s="243">
        <f>O142*H142</f>
        <v>0</v>
      </c>
      <c r="Q142" s="243">
        <v>0</v>
      </c>
      <c r="R142" s="243">
        <f>Q142*H142</f>
        <v>0</v>
      </c>
      <c r="S142" s="243">
        <v>0</v>
      </c>
      <c r="T142" s="244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45" t="s">
        <v>136</v>
      </c>
      <c r="AT142" s="245" t="s">
        <v>132</v>
      </c>
      <c r="AU142" s="245" t="s">
        <v>85</v>
      </c>
      <c r="AY142" s="16" t="s">
        <v>124</v>
      </c>
      <c r="BE142" s="246">
        <f>IF(N142="základní",J142,0)</f>
        <v>0</v>
      </c>
      <c r="BF142" s="246">
        <f>IF(N142="snížená",J142,0)</f>
        <v>0</v>
      </c>
      <c r="BG142" s="246">
        <f>IF(N142="zákl. přenesená",J142,0)</f>
        <v>0</v>
      </c>
      <c r="BH142" s="246">
        <f>IF(N142="sníž. přenesená",J142,0)</f>
        <v>0</v>
      </c>
      <c r="BI142" s="246">
        <f>IF(N142="nulová",J142,0)</f>
        <v>0</v>
      </c>
      <c r="BJ142" s="16" t="s">
        <v>83</v>
      </c>
      <c r="BK142" s="246">
        <f>ROUND(I142*H142,2)</f>
        <v>0</v>
      </c>
      <c r="BL142" s="16" t="s">
        <v>131</v>
      </c>
      <c r="BM142" s="245" t="s">
        <v>177</v>
      </c>
    </row>
    <row r="143" s="2" customFormat="1" ht="16.5" customHeight="1">
      <c r="A143" s="37"/>
      <c r="B143" s="38"/>
      <c r="C143" s="247" t="s">
        <v>178</v>
      </c>
      <c r="D143" s="247" t="s">
        <v>132</v>
      </c>
      <c r="E143" s="248" t="s">
        <v>179</v>
      </c>
      <c r="F143" s="249" t="s">
        <v>180</v>
      </c>
      <c r="G143" s="250" t="s">
        <v>155</v>
      </c>
      <c r="H143" s="251">
        <v>4</v>
      </c>
      <c r="I143" s="252"/>
      <c r="J143" s="253">
        <f>ROUND(I143*H143,2)</f>
        <v>0</v>
      </c>
      <c r="K143" s="249" t="s">
        <v>176</v>
      </c>
      <c r="L143" s="254"/>
      <c r="M143" s="255" t="s">
        <v>1</v>
      </c>
      <c r="N143" s="256" t="s">
        <v>40</v>
      </c>
      <c r="O143" s="90"/>
      <c r="P143" s="243">
        <f>O143*H143</f>
        <v>0</v>
      </c>
      <c r="Q143" s="243">
        <v>0</v>
      </c>
      <c r="R143" s="243">
        <f>Q143*H143</f>
        <v>0</v>
      </c>
      <c r="S143" s="243">
        <v>0</v>
      </c>
      <c r="T143" s="244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45" t="s">
        <v>136</v>
      </c>
      <c r="AT143" s="245" t="s">
        <v>132</v>
      </c>
      <c r="AU143" s="245" t="s">
        <v>85</v>
      </c>
      <c r="AY143" s="16" t="s">
        <v>124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16" t="s">
        <v>83</v>
      </c>
      <c r="BK143" s="246">
        <f>ROUND(I143*H143,2)</f>
        <v>0</v>
      </c>
      <c r="BL143" s="16" t="s">
        <v>131</v>
      </c>
      <c r="BM143" s="245" t="s">
        <v>181</v>
      </c>
    </row>
    <row r="144" s="2" customFormat="1" ht="16.5" customHeight="1">
      <c r="A144" s="37"/>
      <c r="B144" s="38"/>
      <c r="C144" s="247" t="s">
        <v>156</v>
      </c>
      <c r="D144" s="247" t="s">
        <v>132</v>
      </c>
      <c r="E144" s="248" t="s">
        <v>182</v>
      </c>
      <c r="F144" s="249" t="s">
        <v>183</v>
      </c>
      <c r="G144" s="250" t="s">
        <v>155</v>
      </c>
      <c r="H144" s="251">
        <v>8</v>
      </c>
      <c r="I144" s="252"/>
      <c r="J144" s="253">
        <f>ROUND(I144*H144,2)</f>
        <v>0</v>
      </c>
      <c r="K144" s="249" t="s">
        <v>176</v>
      </c>
      <c r="L144" s="254"/>
      <c r="M144" s="255" t="s">
        <v>1</v>
      </c>
      <c r="N144" s="256" t="s">
        <v>40</v>
      </c>
      <c r="O144" s="90"/>
      <c r="P144" s="243">
        <f>O144*H144</f>
        <v>0</v>
      </c>
      <c r="Q144" s="243">
        <v>0</v>
      </c>
      <c r="R144" s="243">
        <f>Q144*H144</f>
        <v>0</v>
      </c>
      <c r="S144" s="243">
        <v>0</v>
      </c>
      <c r="T144" s="244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45" t="s">
        <v>136</v>
      </c>
      <c r="AT144" s="245" t="s">
        <v>132</v>
      </c>
      <c r="AU144" s="245" t="s">
        <v>85</v>
      </c>
      <c r="AY144" s="16" t="s">
        <v>124</v>
      </c>
      <c r="BE144" s="246">
        <f>IF(N144="základní",J144,0)</f>
        <v>0</v>
      </c>
      <c r="BF144" s="246">
        <f>IF(N144="snížená",J144,0)</f>
        <v>0</v>
      </c>
      <c r="BG144" s="246">
        <f>IF(N144="zákl. přenesená",J144,0)</f>
        <v>0</v>
      </c>
      <c r="BH144" s="246">
        <f>IF(N144="sníž. přenesená",J144,0)</f>
        <v>0</v>
      </c>
      <c r="BI144" s="246">
        <f>IF(N144="nulová",J144,0)</f>
        <v>0</v>
      </c>
      <c r="BJ144" s="16" t="s">
        <v>83</v>
      </c>
      <c r="BK144" s="246">
        <f>ROUND(I144*H144,2)</f>
        <v>0</v>
      </c>
      <c r="BL144" s="16" t="s">
        <v>131</v>
      </c>
      <c r="BM144" s="245" t="s">
        <v>184</v>
      </c>
    </row>
    <row r="145" s="2" customFormat="1" ht="16.5" customHeight="1">
      <c r="A145" s="37"/>
      <c r="B145" s="38"/>
      <c r="C145" s="247" t="s">
        <v>8</v>
      </c>
      <c r="D145" s="247" t="s">
        <v>132</v>
      </c>
      <c r="E145" s="248" t="s">
        <v>185</v>
      </c>
      <c r="F145" s="249" t="s">
        <v>186</v>
      </c>
      <c r="G145" s="250" t="s">
        <v>155</v>
      </c>
      <c r="H145" s="251">
        <v>8</v>
      </c>
      <c r="I145" s="252"/>
      <c r="J145" s="253">
        <f>ROUND(I145*H145,2)</f>
        <v>0</v>
      </c>
      <c r="K145" s="249" t="s">
        <v>176</v>
      </c>
      <c r="L145" s="254"/>
      <c r="M145" s="255" t="s">
        <v>1</v>
      </c>
      <c r="N145" s="256" t="s">
        <v>40</v>
      </c>
      <c r="O145" s="90"/>
      <c r="P145" s="243">
        <f>O145*H145</f>
        <v>0</v>
      </c>
      <c r="Q145" s="243">
        <v>0</v>
      </c>
      <c r="R145" s="243">
        <f>Q145*H145</f>
        <v>0</v>
      </c>
      <c r="S145" s="243">
        <v>0</v>
      </c>
      <c r="T145" s="244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45" t="s">
        <v>136</v>
      </c>
      <c r="AT145" s="245" t="s">
        <v>132</v>
      </c>
      <c r="AU145" s="245" t="s">
        <v>85</v>
      </c>
      <c r="AY145" s="16" t="s">
        <v>124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16" t="s">
        <v>83</v>
      </c>
      <c r="BK145" s="246">
        <f>ROUND(I145*H145,2)</f>
        <v>0</v>
      </c>
      <c r="BL145" s="16" t="s">
        <v>131</v>
      </c>
      <c r="BM145" s="245" t="s">
        <v>187</v>
      </c>
    </row>
    <row r="146" s="2" customFormat="1" ht="16.5" customHeight="1">
      <c r="A146" s="37"/>
      <c r="B146" s="38"/>
      <c r="C146" s="247" t="s">
        <v>160</v>
      </c>
      <c r="D146" s="247" t="s">
        <v>132</v>
      </c>
      <c r="E146" s="248" t="s">
        <v>188</v>
      </c>
      <c r="F146" s="249" t="s">
        <v>189</v>
      </c>
      <c r="G146" s="250" t="s">
        <v>155</v>
      </c>
      <c r="H146" s="251">
        <v>25</v>
      </c>
      <c r="I146" s="252"/>
      <c r="J146" s="253">
        <f>ROUND(I146*H146,2)</f>
        <v>0</v>
      </c>
      <c r="K146" s="249" t="s">
        <v>176</v>
      </c>
      <c r="L146" s="254"/>
      <c r="M146" s="255" t="s">
        <v>1</v>
      </c>
      <c r="N146" s="256" t="s">
        <v>40</v>
      </c>
      <c r="O146" s="90"/>
      <c r="P146" s="243">
        <f>O146*H146</f>
        <v>0</v>
      </c>
      <c r="Q146" s="243">
        <v>0</v>
      </c>
      <c r="R146" s="243">
        <f>Q146*H146</f>
        <v>0</v>
      </c>
      <c r="S146" s="243">
        <v>0</v>
      </c>
      <c r="T146" s="244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45" t="s">
        <v>136</v>
      </c>
      <c r="AT146" s="245" t="s">
        <v>132</v>
      </c>
      <c r="AU146" s="245" t="s">
        <v>85</v>
      </c>
      <c r="AY146" s="16" t="s">
        <v>124</v>
      </c>
      <c r="BE146" s="246">
        <f>IF(N146="základní",J146,0)</f>
        <v>0</v>
      </c>
      <c r="BF146" s="246">
        <f>IF(N146="snížená",J146,0)</f>
        <v>0</v>
      </c>
      <c r="BG146" s="246">
        <f>IF(N146="zákl. přenesená",J146,0)</f>
        <v>0</v>
      </c>
      <c r="BH146" s="246">
        <f>IF(N146="sníž. přenesená",J146,0)</f>
        <v>0</v>
      </c>
      <c r="BI146" s="246">
        <f>IF(N146="nulová",J146,0)</f>
        <v>0</v>
      </c>
      <c r="BJ146" s="16" t="s">
        <v>83</v>
      </c>
      <c r="BK146" s="246">
        <f>ROUND(I146*H146,2)</f>
        <v>0</v>
      </c>
      <c r="BL146" s="16" t="s">
        <v>131</v>
      </c>
      <c r="BM146" s="245" t="s">
        <v>190</v>
      </c>
    </row>
    <row r="147" s="2" customFormat="1" ht="16.5" customHeight="1">
      <c r="A147" s="37"/>
      <c r="B147" s="38"/>
      <c r="C147" s="247" t="s">
        <v>191</v>
      </c>
      <c r="D147" s="247" t="s">
        <v>132</v>
      </c>
      <c r="E147" s="248" t="s">
        <v>192</v>
      </c>
      <c r="F147" s="249" t="s">
        <v>193</v>
      </c>
      <c r="G147" s="250" t="s">
        <v>155</v>
      </c>
      <c r="H147" s="251">
        <v>522</v>
      </c>
      <c r="I147" s="252"/>
      <c r="J147" s="253">
        <f>ROUND(I147*H147,2)</f>
        <v>0</v>
      </c>
      <c r="K147" s="249" t="s">
        <v>176</v>
      </c>
      <c r="L147" s="254"/>
      <c r="M147" s="255" t="s">
        <v>1</v>
      </c>
      <c r="N147" s="256" t="s">
        <v>40</v>
      </c>
      <c r="O147" s="90"/>
      <c r="P147" s="243">
        <f>O147*H147</f>
        <v>0</v>
      </c>
      <c r="Q147" s="243">
        <v>0</v>
      </c>
      <c r="R147" s="243">
        <f>Q147*H147</f>
        <v>0</v>
      </c>
      <c r="S147" s="243">
        <v>0</v>
      </c>
      <c r="T147" s="244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45" t="s">
        <v>136</v>
      </c>
      <c r="AT147" s="245" t="s">
        <v>132</v>
      </c>
      <c r="AU147" s="245" t="s">
        <v>85</v>
      </c>
      <c r="AY147" s="16" t="s">
        <v>124</v>
      </c>
      <c r="BE147" s="246">
        <f>IF(N147="základní",J147,0)</f>
        <v>0</v>
      </c>
      <c r="BF147" s="246">
        <f>IF(N147="snížená",J147,0)</f>
        <v>0</v>
      </c>
      <c r="BG147" s="246">
        <f>IF(N147="zákl. přenesená",J147,0)</f>
        <v>0</v>
      </c>
      <c r="BH147" s="246">
        <f>IF(N147="sníž. přenesená",J147,0)</f>
        <v>0</v>
      </c>
      <c r="BI147" s="246">
        <f>IF(N147="nulová",J147,0)</f>
        <v>0</v>
      </c>
      <c r="BJ147" s="16" t="s">
        <v>83</v>
      </c>
      <c r="BK147" s="246">
        <f>ROUND(I147*H147,2)</f>
        <v>0</v>
      </c>
      <c r="BL147" s="16" t="s">
        <v>131</v>
      </c>
      <c r="BM147" s="245" t="s">
        <v>194</v>
      </c>
    </row>
    <row r="148" s="2" customFormat="1" ht="16.5" customHeight="1">
      <c r="A148" s="37"/>
      <c r="B148" s="38"/>
      <c r="C148" s="247" t="s">
        <v>165</v>
      </c>
      <c r="D148" s="247" t="s">
        <v>132</v>
      </c>
      <c r="E148" s="248" t="s">
        <v>195</v>
      </c>
      <c r="F148" s="249" t="s">
        <v>196</v>
      </c>
      <c r="G148" s="250" t="s">
        <v>155</v>
      </c>
      <c r="H148" s="251">
        <v>27</v>
      </c>
      <c r="I148" s="252"/>
      <c r="J148" s="253">
        <f>ROUND(I148*H148,2)</f>
        <v>0</v>
      </c>
      <c r="K148" s="249" t="s">
        <v>176</v>
      </c>
      <c r="L148" s="254"/>
      <c r="M148" s="255" t="s">
        <v>1</v>
      </c>
      <c r="N148" s="256" t="s">
        <v>40</v>
      </c>
      <c r="O148" s="90"/>
      <c r="P148" s="243">
        <f>O148*H148</f>
        <v>0</v>
      </c>
      <c r="Q148" s="243">
        <v>0</v>
      </c>
      <c r="R148" s="243">
        <f>Q148*H148</f>
        <v>0</v>
      </c>
      <c r="S148" s="243">
        <v>0</v>
      </c>
      <c r="T148" s="244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45" t="s">
        <v>136</v>
      </c>
      <c r="AT148" s="245" t="s">
        <v>132</v>
      </c>
      <c r="AU148" s="245" t="s">
        <v>85</v>
      </c>
      <c r="AY148" s="16" t="s">
        <v>124</v>
      </c>
      <c r="BE148" s="246">
        <f>IF(N148="základní",J148,0)</f>
        <v>0</v>
      </c>
      <c r="BF148" s="246">
        <f>IF(N148="snížená",J148,0)</f>
        <v>0</v>
      </c>
      <c r="BG148" s="246">
        <f>IF(N148="zákl. přenesená",J148,0)</f>
        <v>0</v>
      </c>
      <c r="BH148" s="246">
        <f>IF(N148="sníž. přenesená",J148,0)</f>
        <v>0</v>
      </c>
      <c r="BI148" s="246">
        <f>IF(N148="nulová",J148,0)</f>
        <v>0</v>
      </c>
      <c r="BJ148" s="16" t="s">
        <v>83</v>
      </c>
      <c r="BK148" s="246">
        <f>ROUND(I148*H148,2)</f>
        <v>0</v>
      </c>
      <c r="BL148" s="16" t="s">
        <v>131</v>
      </c>
      <c r="BM148" s="245" t="s">
        <v>197</v>
      </c>
    </row>
    <row r="149" s="2" customFormat="1" ht="21.75" customHeight="1">
      <c r="A149" s="37"/>
      <c r="B149" s="38"/>
      <c r="C149" s="234" t="s">
        <v>198</v>
      </c>
      <c r="D149" s="234" t="s">
        <v>126</v>
      </c>
      <c r="E149" s="235" t="s">
        <v>199</v>
      </c>
      <c r="F149" s="236" t="s">
        <v>200</v>
      </c>
      <c r="G149" s="237" t="s">
        <v>159</v>
      </c>
      <c r="H149" s="238">
        <v>20</v>
      </c>
      <c r="I149" s="239"/>
      <c r="J149" s="240">
        <f>ROUND(I149*H149,2)</f>
        <v>0</v>
      </c>
      <c r="K149" s="236" t="s">
        <v>130</v>
      </c>
      <c r="L149" s="43"/>
      <c r="M149" s="241" t="s">
        <v>1</v>
      </c>
      <c r="N149" s="242" t="s">
        <v>40</v>
      </c>
      <c r="O149" s="90"/>
      <c r="P149" s="243">
        <f>O149*H149</f>
        <v>0</v>
      </c>
      <c r="Q149" s="243">
        <v>6.0000000000000002E-05</v>
      </c>
      <c r="R149" s="243">
        <f>Q149*H149</f>
        <v>0.0012000000000000001</v>
      </c>
      <c r="S149" s="243">
        <v>0</v>
      </c>
      <c r="T149" s="244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45" t="s">
        <v>131</v>
      </c>
      <c r="AT149" s="245" t="s">
        <v>126</v>
      </c>
      <c r="AU149" s="245" t="s">
        <v>85</v>
      </c>
      <c r="AY149" s="16" t="s">
        <v>124</v>
      </c>
      <c r="BE149" s="246">
        <f>IF(N149="základní",J149,0)</f>
        <v>0</v>
      </c>
      <c r="BF149" s="246">
        <f>IF(N149="snížená",J149,0)</f>
        <v>0</v>
      </c>
      <c r="BG149" s="246">
        <f>IF(N149="zákl. přenesená",J149,0)</f>
        <v>0</v>
      </c>
      <c r="BH149" s="246">
        <f>IF(N149="sníž. přenesená",J149,0)</f>
        <v>0</v>
      </c>
      <c r="BI149" s="246">
        <f>IF(N149="nulová",J149,0)</f>
        <v>0</v>
      </c>
      <c r="BJ149" s="16" t="s">
        <v>83</v>
      </c>
      <c r="BK149" s="246">
        <f>ROUND(I149*H149,2)</f>
        <v>0</v>
      </c>
      <c r="BL149" s="16" t="s">
        <v>131</v>
      </c>
      <c r="BM149" s="245" t="s">
        <v>201</v>
      </c>
    </row>
    <row r="150" s="2" customFormat="1" ht="21.75" customHeight="1">
      <c r="A150" s="37"/>
      <c r="B150" s="38"/>
      <c r="C150" s="247" t="s">
        <v>88</v>
      </c>
      <c r="D150" s="247" t="s">
        <v>132</v>
      </c>
      <c r="E150" s="248" t="s">
        <v>85</v>
      </c>
      <c r="F150" s="249" t="s">
        <v>202</v>
      </c>
      <c r="G150" s="250" t="s">
        <v>159</v>
      </c>
      <c r="H150" s="251">
        <v>60</v>
      </c>
      <c r="I150" s="252"/>
      <c r="J150" s="253">
        <f>ROUND(I150*H150,2)</f>
        <v>0</v>
      </c>
      <c r="K150" s="249" t="s">
        <v>176</v>
      </c>
      <c r="L150" s="254"/>
      <c r="M150" s="255" t="s">
        <v>1</v>
      </c>
      <c r="N150" s="256" t="s">
        <v>40</v>
      </c>
      <c r="O150" s="90"/>
      <c r="P150" s="243">
        <f>O150*H150</f>
        <v>0</v>
      </c>
      <c r="Q150" s="243">
        <v>0</v>
      </c>
      <c r="R150" s="243">
        <f>Q150*H150</f>
        <v>0</v>
      </c>
      <c r="S150" s="243">
        <v>0</v>
      </c>
      <c r="T150" s="244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45" t="s">
        <v>136</v>
      </c>
      <c r="AT150" s="245" t="s">
        <v>132</v>
      </c>
      <c r="AU150" s="245" t="s">
        <v>85</v>
      </c>
      <c r="AY150" s="16" t="s">
        <v>124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16" t="s">
        <v>83</v>
      </c>
      <c r="BK150" s="246">
        <f>ROUND(I150*H150,2)</f>
        <v>0</v>
      </c>
      <c r="BL150" s="16" t="s">
        <v>131</v>
      </c>
      <c r="BM150" s="245" t="s">
        <v>203</v>
      </c>
    </row>
    <row r="151" s="2" customFormat="1" ht="21.75" customHeight="1">
      <c r="A151" s="37"/>
      <c r="B151" s="38"/>
      <c r="C151" s="247" t="s">
        <v>7</v>
      </c>
      <c r="D151" s="247" t="s">
        <v>132</v>
      </c>
      <c r="E151" s="248" t="s">
        <v>140</v>
      </c>
      <c r="F151" s="249" t="s">
        <v>204</v>
      </c>
      <c r="G151" s="250" t="s">
        <v>159</v>
      </c>
      <c r="H151" s="251">
        <v>60</v>
      </c>
      <c r="I151" s="252"/>
      <c r="J151" s="253">
        <f>ROUND(I151*H151,2)</f>
        <v>0</v>
      </c>
      <c r="K151" s="249" t="s">
        <v>176</v>
      </c>
      <c r="L151" s="254"/>
      <c r="M151" s="255" t="s">
        <v>1</v>
      </c>
      <c r="N151" s="256" t="s">
        <v>40</v>
      </c>
      <c r="O151" s="90"/>
      <c r="P151" s="243">
        <f>O151*H151</f>
        <v>0</v>
      </c>
      <c r="Q151" s="243">
        <v>0</v>
      </c>
      <c r="R151" s="243">
        <f>Q151*H151</f>
        <v>0</v>
      </c>
      <c r="S151" s="243">
        <v>0</v>
      </c>
      <c r="T151" s="244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45" t="s">
        <v>136</v>
      </c>
      <c r="AT151" s="245" t="s">
        <v>132</v>
      </c>
      <c r="AU151" s="245" t="s">
        <v>85</v>
      </c>
      <c r="AY151" s="16" t="s">
        <v>124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16" t="s">
        <v>83</v>
      </c>
      <c r="BK151" s="246">
        <f>ROUND(I151*H151,2)</f>
        <v>0</v>
      </c>
      <c r="BL151" s="16" t="s">
        <v>131</v>
      </c>
      <c r="BM151" s="245" t="s">
        <v>205</v>
      </c>
    </row>
    <row r="152" s="2" customFormat="1" ht="16.5" customHeight="1">
      <c r="A152" s="37"/>
      <c r="B152" s="38"/>
      <c r="C152" s="247" t="s">
        <v>173</v>
      </c>
      <c r="D152" s="247" t="s">
        <v>132</v>
      </c>
      <c r="E152" s="248" t="s">
        <v>131</v>
      </c>
      <c r="F152" s="249" t="s">
        <v>206</v>
      </c>
      <c r="G152" s="250" t="s">
        <v>159</v>
      </c>
      <c r="H152" s="251">
        <v>20</v>
      </c>
      <c r="I152" s="252"/>
      <c r="J152" s="253">
        <f>ROUND(I152*H152,2)</f>
        <v>0</v>
      </c>
      <c r="K152" s="249" t="s">
        <v>176</v>
      </c>
      <c r="L152" s="254"/>
      <c r="M152" s="255" t="s">
        <v>1</v>
      </c>
      <c r="N152" s="256" t="s">
        <v>40</v>
      </c>
      <c r="O152" s="90"/>
      <c r="P152" s="243">
        <f>O152*H152</f>
        <v>0</v>
      </c>
      <c r="Q152" s="243">
        <v>0</v>
      </c>
      <c r="R152" s="243">
        <f>Q152*H152</f>
        <v>0</v>
      </c>
      <c r="S152" s="243">
        <v>0</v>
      </c>
      <c r="T152" s="244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45" t="s">
        <v>136</v>
      </c>
      <c r="AT152" s="245" t="s">
        <v>132</v>
      </c>
      <c r="AU152" s="245" t="s">
        <v>85</v>
      </c>
      <c r="AY152" s="16" t="s">
        <v>124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16" t="s">
        <v>83</v>
      </c>
      <c r="BK152" s="246">
        <f>ROUND(I152*H152,2)</f>
        <v>0</v>
      </c>
      <c r="BL152" s="16" t="s">
        <v>131</v>
      </c>
      <c r="BM152" s="245" t="s">
        <v>207</v>
      </c>
    </row>
    <row r="153" s="2" customFormat="1" ht="21.75" customHeight="1">
      <c r="A153" s="37"/>
      <c r="B153" s="38"/>
      <c r="C153" s="234" t="s">
        <v>208</v>
      </c>
      <c r="D153" s="234" t="s">
        <v>126</v>
      </c>
      <c r="E153" s="235" t="s">
        <v>209</v>
      </c>
      <c r="F153" s="236" t="s">
        <v>210</v>
      </c>
      <c r="G153" s="237" t="s">
        <v>159</v>
      </c>
      <c r="H153" s="238">
        <v>20</v>
      </c>
      <c r="I153" s="239"/>
      <c r="J153" s="240">
        <f>ROUND(I153*H153,2)</f>
        <v>0</v>
      </c>
      <c r="K153" s="236" t="s">
        <v>130</v>
      </c>
      <c r="L153" s="43"/>
      <c r="M153" s="241" t="s">
        <v>1</v>
      </c>
      <c r="N153" s="242" t="s">
        <v>40</v>
      </c>
      <c r="O153" s="90"/>
      <c r="P153" s="243">
        <f>O153*H153</f>
        <v>0</v>
      </c>
      <c r="Q153" s="243">
        <v>0</v>
      </c>
      <c r="R153" s="243">
        <f>Q153*H153</f>
        <v>0</v>
      </c>
      <c r="S153" s="243">
        <v>0</v>
      </c>
      <c r="T153" s="244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45" t="s">
        <v>131</v>
      </c>
      <c r="AT153" s="245" t="s">
        <v>126</v>
      </c>
      <c r="AU153" s="245" t="s">
        <v>85</v>
      </c>
      <c r="AY153" s="16" t="s">
        <v>124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16" t="s">
        <v>83</v>
      </c>
      <c r="BK153" s="246">
        <f>ROUND(I153*H153,2)</f>
        <v>0</v>
      </c>
      <c r="BL153" s="16" t="s">
        <v>131</v>
      </c>
      <c r="BM153" s="245" t="s">
        <v>211</v>
      </c>
    </row>
    <row r="154" s="2" customFormat="1" ht="21.75" customHeight="1">
      <c r="A154" s="37"/>
      <c r="B154" s="38"/>
      <c r="C154" s="234" t="s">
        <v>177</v>
      </c>
      <c r="D154" s="234" t="s">
        <v>126</v>
      </c>
      <c r="E154" s="235" t="s">
        <v>212</v>
      </c>
      <c r="F154" s="236" t="s">
        <v>213</v>
      </c>
      <c r="G154" s="237" t="s">
        <v>159</v>
      </c>
      <c r="H154" s="238">
        <v>20</v>
      </c>
      <c r="I154" s="239"/>
      <c r="J154" s="240">
        <f>ROUND(I154*H154,2)</f>
        <v>0</v>
      </c>
      <c r="K154" s="236" t="s">
        <v>1</v>
      </c>
      <c r="L154" s="43"/>
      <c r="M154" s="241" t="s">
        <v>1</v>
      </c>
      <c r="N154" s="242" t="s">
        <v>40</v>
      </c>
      <c r="O154" s="90"/>
      <c r="P154" s="243">
        <f>O154*H154</f>
        <v>0</v>
      </c>
      <c r="Q154" s="243">
        <v>0</v>
      </c>
      <c r="R154" s="243">
        <f>Q154*H154</f>
        <v>0</v>
      </c>
      <c r="S154" s="243">
        <v>0</v>
      </c>
      <c r="T154" s="244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45" t="s">
        <v>131</v>
      </c>
      <c r="AT154" s="245" t="s">
        <v>126</v>
      </c>
      <c r="AU154" s="245" t="s">
        <v>85</v>
      </c>
      <c r="AY154" s="16" t="s">
        <v>124</v>
      </c>
      <c r="BE154" s="246">
        <f>IF(N154="základní",J154,0)</f>
        <v>0</v>
      </c>
      <c r="BF154" s="246">
        <f>IF(N154="snížená",J154,0)</f>
        <v>0</v>
      </c>
      <c r="BG154" s="246">
        <f>IF(N154="zákl. přenesená",J154,0)</f>
        <v>0</v>
      </c>
      <c r="BH154" s="246">
        <f>IF(N154="sníž. přenesená",J154,0)</f>
        <v>0</v>
      </c>
      <c r="BI154" s="246">
        <f>IF(N154="nulová",J154,0)</f>
        <v>0</v>
      </c>
      <c r="BJ154" s="16" t="s">
        <v>83</v>
      </c>
      <c r="BK154" s="246">
        <f>ROUND(I154*H154,2)</f>
        <v>0</v>
      </c>
      <c r="BL154" s="16" t="s">
        <v>131</v>
      </c>
      <c r="BM154" s="245" t="s">
        <v>214</v>
      </c>
    </row>
    <row r="155" s="2" customFormat="1" ht="16.5" customHeight="1">
      <c r="A155" s="37"/>
      <c r="B155" s="38"/>
      <c r="C155" s="247" t="s">
        <v>91</v>
      </c>
      <c r="D155" s="247" t="s">
        <v>132</v>
      </c>
      <c r="E155" s="248" t="s">
        <v>152</v>
      </c>
      <c r="F155" s="249" t="s">
        <v>215</v>
      </c>
      <c r="G155" s="250" t="s">
        <v>216</v>
      </c>
      <c r="H155" s="251">
        <v>20</v>
      </c>
      <c r="I155" s="252"/>
      <c r="J155" s="253">
        <f>ROUND(I155*H155,2)</f>
        <v>0</v>
      </c>
      <c r="K155" s="249" t="s">
        <v>176</v>
      </c>
      <c r="L155" s="254"/>
      <c r="M155" s="255" t="s">
        <v>1</v>
      </c>
      <c r="N155" s="256" t="s">
        <v>40</v>
      </c>
      <c r="O155" s="90"/>
      <c r="P155" s="243">
        <f>O155*H155</f>
        <v>0</v>
      </c>
      <c r="Q155" s="243">
        <v>0</v>
      </c>
      <c r="R155" s="243">
        <f>Q155*H155</f>
        <v>0</v>
      </c>
      <c r="S155" s="243">
        <v>0</v>
      </c>
      <c r="T155" s="244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45" t="s">
        <v>136</v>
      </c>
      <c r="AT155" s="245" t="s">
        <v>132</v>
      </c>
      <c r="AU155" s="245" t="s">
        <v>85</v>
      </c>
      <c r="AY155" s="16" t="s">
        <v>124</v>
      </c>
      <c r="BE155" s="246">
        <f>IF(N155="základní",J155,0)</f>
        <v>0</v>
      </c>
      <c r="BF155" s="246">
        <f>IF(N155="snížená",J155,0)</f>
        <v>0</v>
      </c>
      <c r="BG155" s="246">
        <f>IF(N155="zákl. přenesená",J155,0)</f>
        <v>0</v>
      </c>
      <c r="BH155" s="246">
        <f>IF(N155="sníž. přenesená",J155,0)</f>
        <v>0</v>
      </c>
      <c r="BI155" s="246">
        <f>IF(N155="nulová",J155,0)</f>
        <v>0</v>
      </c>
      <c r="BJ155" s="16" t="s">
        <v>83</v>
      </c>
      <c r="BK155" s="246">
        <f>ROUND(I155*H155,2)</f>
        <v>0</v>
      </c>
      <c r="BL155" s="16" t="s">
        <v>131</v>
      </c>
      <c r="BM155" s="245" t="s">
        <v>217</v>
      </c>
    </row>
    <row r="156" s="2" customFormat="1" ht="16.5" customHeight="1">
      <c r="A156" s="37"/>
      <c r="B156" s="38"/>
      <c r="C156" s="234" t="s">
        <v>181</v>
      </c>
      <c r="D156" s="234" t="s">
        <v>126</v>
      </c>
      <c r="E156" s="235" t="s">
        <v>218</v>
      </c>
      <c r="F156" s="236" t="s">
        <v>219</v>
      </c>
      <c r="G156" s="237" t="s">
        <v>159</v>
      </c>
      <c r="H156" s="238">
        <v>20</v>
      </c>
      <c r="I156" s="239"/>
      <c r="J156" s="240">
        <f>ROUND(I156*H156,2)</f>
        <v>0</v>
      </c>
      <c r="K156" s="236" t="s">
        <v>130</v>
      </c>
      <c r="L156" s="43"/>
      <c r="M156" s="241" t="s">
        <v>1</v>
      </c>
      <c r="N156" s="242" t="s">
        <v>40</v>
      </c>
      <c r="O156" s="90"/>
      <c r="P156" s="243">
        <f>O156*H156</f>
        <v>0</v>
      </c>
      <c r="Q156" s="243">
        <v>0</v>
      </c>
      <c r="R156" s="243">
        <f>Q156*H156</f>
        <v>0</v>
      </c>
      <c r="S156" s="243">
        <v>0</v>
      </c>
      <c r="T156" s="244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45" t="s">
        <v>131</v>
      </c>
      <c r="AT156" s="245" t="s">
        <v>126</v>
      </c>
      <c r="AU156" s="245" t="s">
        <v>85</v>
      </c>
      <c r="AY156" s="16" t="s">
        <v>124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16" t="s">
        <v>83</v>
      </c>
      <c r="BK156" s="246">
        <f>ROUND(I156*H156,2)</f>
        <v>0</v>
      </c>
      <c r="BL156" s="16" t="s">
        <v>131</v>
      </c>
      <c r="BM156" s="245" t="s">
        <v>220</v>
      </c>
    </row>
    <row r="157" s="2" customFormat="1" ht="21.75" customHeight="1">
      <c r="A157" s="37"/>
      <c r="B157" s="38"/>
      <c r="C157" s="234" t="s">
        <v>221</v>
      </c>
      <c r="D157" s="234" t="s">
        <v>126</v>
      </c>
      <c r="E157" s="235" t="s">
        <v>222</v>
      </c>
      <c r="F157" s="236" t="s">
        <v>223</v>
      </c>
      <c r="G157" s="237" t="s">
        <v>224</v>
      </c>
      <c r="H157" s="238">
        <v>1</v>
      </c>
      <c r="I157" s="239"/>
      <c r="J157" s="240">
        <f>ROUND(I157*H157,2)</f>
        <v>0</v>
      </c>
      <c r="K157" s="236" t="s">
        <v>130</v>
      </c>
      <c r="L157" s="43"/>
      <c r="M157" s="241" t="s">
        <v>1</v>
      </c>
      <c r="N157" s="242" t="s">
        <v>40</v>
      </c>
      <c r="O157" s="90"/>
      <c r="P157" s="243">
        <f>O157*H157</f>
        <v>0</v>
      </c>
      <c r="Q157" s="243">
        <v>0</v>
      </c>
      <c r="R157" s="243">
        <f>Q157*H157</f>
        <v>0</v>
      </c>
      <c r="S157" s="243">
        <v>0</v>
      </c>
      <c r="T157" s="244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45" t="s">
        <v>131</v>
      </c>
      <c r="AT157" s="245" t="s">
        <v>126</v>
      </c>
      <c r="AU157" s="245" t="s">
        <v>85</v>
      </c>
      <c r="AY157" s="16" t="s">
        <v>124</v>
      </c>
      <c r="BE157" s="246">
        <f>IF(N157="základní",J157,0)</f>
        <v>0</v>
      </c>
      <c r="BF157" s="246">
        <f>IF(N157="snížená",J157,0)</f>
        <v>0</v>
      </c>
      <c r="BG157" s="246">
        <f>IF(N157="zákl. přenesená",J157,0)</f>
        <v>0</v>
      </c>
      <c r="BH157" s="246">
        <f>IF(N157="sníž. přenesená",J157,0)</f>
        <v>0</v>
      </c>
      <c r="BI157" s="246">
        <f>IF(N157="nulová",J157,0)</f>
        <v>0</v>
      </c>
      <c r="BJ157" s="16" t="s">
        <v>83</v>
      </c>
      <c r="BK157" s="246">
        <f>ROUND(I157*H157,2)</f>
        <v>0</v>
      </c>
      <c r="BL157" s="16" t="s">
        <v>131</v>
      </c>
      <c r="BM157" s="245" t="s">
        <v>225</v>
      </c>
    </row>
    <row r="158" s="2" customFormat="1" ht="16.5" customHeight="1">
      <c r="A158" s="37"/>
      <c r="B158" s="38"/>
      <c r="C158" s="247" t="s">
        <v>184</v>
      </c>
      <c r="D158" s="247" t="s">
        <v>132</v>
      </c>
      <c r="E158" s="248" t="s">
        <v>83</v>
      </c>
      <c r="F158" s="249" t="s">
        <v>226</v>
      </c>
      <c r="G158" s="250" t="s">
        <v>227</v>
      </c>
      <c r="H158" s="251">
        <v>662</v>
      </c>
      <c r="I158" s="252"/>
      <c r="J158" s="253">
        <f>ROUND(I158*H158,2)</f>
        <v>0</v>
      </c>
      <c r="K158" s="249" t="s">
        <v>176</v>
      </c>
      <c r="L158" s="254"/>
      <c r="M158" s="255" t="s">
        <v>1</v>
      </c>
      <c r="N158" s="256" t="s">
        <v>40</v>
      </c>
      <c r="O158" s="90"/>
      <c r="P158" s="243">
        <f>O158*H158</f>
        <v>0</v>
      </c>
      <c r="Q158" s="243">
        <v>0</v>
      </c>
      <c r="R158" s="243">
        <f>Q158*H158</f>
        <v>0</v>
      </c>
      <c r="S158" s="243">
        <v>0</v>
      </c>
      <c r="T158" s="244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45" t="s">
        <v>136</v>
      </c>
      <c r="AT158" s="245" t="s">
        <v>132</v>
      </c>
      <c r="AU158" s="245" t="s">
        <v>85</v>
      </c>
      <c r="AY158" s="16" t="s">
        <v>124</v>
      </c>
      <c r="BE158" s="246">
        <f>IF(N158="základní",J158,0)</f>
        <v>0</v>
      </c>
      <c r="BF158" s="246">
        <f>IF(N158="snížená",J158,0)</f>
        <v>0</v>
      </c>
      <c r="BG158" s="246">
        <f>IF(N158="zákl. přenesená",J158,0)</f>
        <v>0</v>
      </c>
      <c r="BH158" s="246">
        <f>IF(N158="sníž. přenesená",J158,0)</f>
        <v>0</v>
      </c>
      <c r="BI158" s="246">
        <f>IF(N158="nulová",J158,0)</f>
        <v>0</v>
      </c>
      <c r="BJ158" s="16" t="s">
        <v>83</v>
      </c>
      <c r="BK158" s="246">
        <f>ROUND(I158*H158,2)</f>
        <v>0</v>
      </c>
      <c r="BL158" s="16" t="s">
        <v>131</v>
      </c>
      <c r="BM158" s="245" t="s">
        <v>228</v>
      </c>
    </row>
    <row r="159" s="13" customFormat="1">
      <c r="A159" s="13"/>
      <c r="B159" s="257"/>
      <c r="C159" s="258"/>
      <c r="D159" s="259" t="s">
        <v>137</v>
      </c>
      <c r="E159" s="260" t="s">
        <v>1</v>
      </c>
      <c r="F159" s="261" t="s">
        <v>229</v>
      </c>
      <c r="G159" s="258"/>
      <c r="H159" s="262">
        <v>80</v>
      </c>
      <c r="I159" s="263"/>
      <c r="J159" s="258"/>
      <c r="K159" s="258"/>
      <c r="L159" s="264"/>
      <c r="M159" s="265"/>
      <c r="N159" s="266"/>
      <c r="O159" s="266"/>
      <c r="P159" s="266"/>
      <c r="Q159" s="266"/>
      <c r="R159" s="266"/>
      <c r="S159" s="266"/>
      <c r="T159" s="26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8" t="s">
        <v>137</v>
      </c>
      <c r="AU159" s="268" t="s">
        <v>85</v>
      </c>
      <c r="AV159" s="13" t="s">
        <v>85</v>
      </c>
      <c r="AW159" s="13" t="s">
        <v>31</v>
      </c>
      <c r="AX159" s="13" t="s">
        <v>75</v>
      </c>
      <c r="AY159" s="268" t="s">
        <v>124</v>
      </c>
    </row>
    <row r="160" s="13" customFormat="1">
      <c r="A160" s="13"/>
      <c r="B160" s="257"/>
      <c r="C160" s="258"/>
      <c r="D160" s="259" t="s">
        <v>137</v>
      </c>
      <c r="E160" s="260" t="s">
        <v>1</v>
      </c>
      <c r="F160" s="261" t="s">
        <v>230</v>
      </c>
      <c r="G160" s="258"/>
      <c r="H160" s="262">
        <v>582</v>
      </c>
      <c r="I160" s="263"/>
      <c r="J160" s="258"/>
      <c r="K160" s="258"/>
      <c r="L160" s="264"/>
      <c r="M160" s="265"/>
      <c r="N160" s="266"/>
      <c r="O160" s="266"/>
      <c r="P160" s="266"/>
      <c r="Q160" s="266"/>
      <c r="R160" s="266"/>
      <c r="S160" s="266"/>
      <c r="T160" s="26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8" t="s">
        <v>137</v>
      </c>
      <c r="AU160" s="268" t="s">
        <v>85</v>
      </c>
      <c r="AV160" s="13" t="s">
        <v>85</v>
      </c>
      <c r="AW160" s="13" t="s">
        <v>31</v>
      </c>
      <c r="AX160" s="13" t="s">
        <v>75</v>
      </c>
      <c r="AY160" s="268" t="s">
        <v>124</v>
      </c>
    </row>
    <row r="161" s="14" customFormat="1">
      <c r="A161" s="14"/>
      <c r="B161" s="269"/>
      <c r="C161" s="270"/>
      <c r="D161" s="259" t="s">
        <v>137</v>
      </c>
      <c r="E161" s="271" t="s">
        <v>1</v>
      </c>
      <c r="F161" s="272" t="s">
        <v>139</v>
      </c>
      <c r="G161" s="270"/>
      <c r="H161" s="273">
        <v>662</v>
      </c>
      <c r="I161" s="274"/>
      <c r="J161" s="270"/>
      <c r="K161" s="270"/>
      <c r="L161" s="275"/>
      <c r="M161" s="276"/>
      <c r="N161" s="277"/>
      <c r="O161" s="277"/>
      <c r="P161" s="277"/>
      <c r="Q161" s="277"/>
      <c r="R161" s="277"/>
      <c r="S161" s="277"/>
      <c r="T161" s="27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79" t="s">
        <v>137</v>
      </c>
      <c r="AU161" s="279" t="s">
        <v>85</v>
      </c>
      <c r="AV161" s="14" t="s">
        <v>131</v>
      </c>
      <c r="AW161" s="14" t="s">
        <v>31</v>
      </c>
      <c r="AX161" s="14" t="s">
        <v>83</v>
      </c>
      <c r="AY161" s="279" t="s">
        <v>124</v>
      </c>
    </row>
    <row r="162" s="2" customFormat="1" ht="21.75" customHeight="1">
      <c r="A162" s="37"/>
      <c r="B162" s="38"/>
      <c r="C162" s="247" t="s">
        <v>231</v>
      </c>
      <c r="D162" s="247" t="s">
        <v>132</v>
      </c>
      <c r="E162" s="248" t="s">
        <v>232</v>
      </c>
      <c r="F162" s="249" t="s">
        <v>233</v>
      </c>
      <c r="G162" s="250" t="s">
        <v>159</v>
      </c>
      <c r="H162" s="251">
        <v>582</v>
      </c>
      <c r="I162" s="252"/>
      <c r="J162" s="253">
        <f>ROUND(I162*H162,2)</f>
        <v>0</v>
      </c>
      <c r="K162" s="249" t="s">
        <v>176</v>
      </c>
      <c r="L162" s="254"/>
      <c r="M162" s="255" t="s">
        <v>1</v>
      </c>
      <c r="N162" s="256" t="s">
        <v>40</v>
      </c>
      <c r="O162" s="90"/>
      <c r="P162" s="243">
        <f>O162*H162</f>
        <v>0</v>
      </c>
      <c r="Q162" s="243">
        <v>0</v>
      </c>
      <c r="R162" s="243">
        <f>Q162*H162</f>
        <v>0</v>
      </c>
      <c r="S162" s="243">
        <v>0</v>
      </c>
      <c r="T162" s="244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45" t="s">
        <v>136</v>
      </c>
      <c r="AT162" s="245" t="s">
        <v>132</v>
      </c>
      <c r="AU162" s="245" t="s">
        <v>85</v>
      </c>
      <c r="AY162" s="16" t="s">
        <v>124</v>
      </c>
      <c r="BE162" s="246">
        <f>IF(N162="základní",J162,0)</f>
        <v>0</v>
      </c>
      <c r="BF162" s="246">
        <f>IF(N162="snížená",J162,0)</f>
        <v>0</v>
      </c>
      <c r="BG162" s="246">
        <f>IF(N162="zákl. přenesená",J162,0)</f>
        <v>0</v>
      </c>
      <c r="BH162" s="246">
        <f>IF(N162="sníž. přenesená",J162,0)</f>
        <v>0</v>
      </c>
      <c r="BI162" s="246">
        <f>IF(N162="nulová",J162,0)</f>
        <v>0</v>
      </c>
      <c r="BJ162" s="16" t="s">
        <v>83</v>
      </c>
      <c r="BK162" s="246">
        <f>ROUND(I162*H162,2)</f>
        <v>0</v>
      </c>
      <c r="BL162" s="16" t="s">
        <v>131</v>
      </c>
      <c r="BM162" s="245" t="s">
        <v>234</v>
      </c>
    </row>
    <row r="163" s="2" customFormat="1" ht="33" customHeight="1">
      <c r="A163" s="37"/>
      <c r="B163" s="38"/>
      <c r="C163" s="234" t="s">
        <v>187</v>
      </c>
      <c r="D163" s="234" t="s">
        <v>126</v>
      </c>
      <c r="E163" s="235" t="s">
        <v>235</v>
      </c>
      <c r="F163" s="236" t="s">
        <v>236</v>
      </c>
      <c r="G163" s="237" t="s">
        <v>224</v>
      </c>
      <c r="H163" s="238">
        <v>1</v>
      </c>
      <c r="I163" s="239"/>
      <c r="J163" s="240">
        <f>ROUND(I163*H163,2)</f>
        <v>0</v>
      </c>
      <c r="K163" s="236" t="s">
        <v>176</v>
      </c>
      <c r="L163" s="43"/>
      <c r="M163" s="241" t="s">
        <v>1</v>
      </c>
      <c r="N163" s="242" t="s">
        <v>40</v>
      </c>
      <c r="O163" s="90"/>
      <c r="P163" s="243">
        <f>O163*H163</f>
        <v>0</v>
      </c>
      <c r="Q163" s="243">
        <v>0</v>
      </c>
      <c r="R163" s="243">
        <f>Q163*H163</f>
        <v>0</v>
      </c>
      <c r="S163" s="243">
        <v>0</v>
      </c>
      <c r="T163" s="244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45" t="s">
        <v>131</v>
      </c>
      <c r="AT163" s="245" t="s">
        <v>126</v>
      </c>
      <c r="AU163" s="245" t="s">
        <v>85</v>
      </c>
      <c r="AY163" s="16" t="s">
        <v>124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16" t="s">
        <v>83</v>
      </c>
      <c r="BK163" s="246">
        <f>ROUND(I163*H163,2)</f>
        <v>0</v>
      </c>
      <c r="BL163" s="16" t="s">
        <v>131</v>
      </c>
      <c r="BM163" s="245" t="s">
        <v>237</v>
      </c>
    </row>
    <row r="164" s="2" customFormat="1" ht="16.5" customHeight="1">
      <c r="A164" s="37"/>
      <c r="B164" s="38"/>
      <c r="C164" s="234" t="s">
        <v>238</v>
      </c>
      <c r="D164" s="234" t="s">
        <v>126</v>
      </c>
      <c r="E164" s="235" t="s">
        <v>239</v>
      </c>
      <c r="F164" s="236" t="s">
        <v>240</v>
      </c>
      <c r="G164" s="237" t="s">
        <v>224</v>
      </c>
      <c r="H164" s="238">
        <v>1</v>
      </c>
      <c r="I164" s="239"/>
      <c r="J164" s="240">
        <f>ROUND(I164*H164,2)</f>
        <v>0</v>
      </c>
      <c r="K164" s="236" t="s">
        <v>176</v>
      </c>
      <c r="L164" s="43"/>
      <c r="M164" s="241" t="s">
        <v>1</v>
      </c>
      <c r="N164" s="242" t="s">
        <v>40</v>
      </c>
      <c r="O164" s="90"/>
      <c r="P164" s="243">
        <f>O164*H164</f>
        <v>0</v>
      </c>
      <c r="Q164" s="243">
        <v>0</v>
      </c>
      <c r="R164" s="243">
        <f>Q164*H164</f>
        <v>0</v>
      </c>
      <c r="S164" s="243">
        <v>0</v>
      </c>
      <c r="T164" s="244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45" t="s">
        <v>131</v>
      </c>
      <c r="AT164" s="245" t="s">
        <v>126</v>
      </c>
      <c r="AU164" s="245" t="s">
        <v>85</v>
      </c>
      <c r="AY164" s="16" t="s">
        <v>124</v>
      </c>
      <c r="BE164" s="246">
        <f>IF(N164="základní",J164,0)</f>
        <v>0</v>
      </c>
      <c r="BF164" s="246">
        <f>IF(N164="snížená",J164,0)</f>
        <v>0</v>
      </c>
      <c r="BG164" s="246">
        <f>IF(N164="zákl. přenesená",J164,0)</f>
        <v>0</v>
      </c>
      <c r="BH164" s="246">
        <f>IF(N164="sníž. přenesená",J164,0)</f>
        <v>0</v>
      </c>
      <c r="BI164" s="246">
        <f>IF(N164="nulová",J164,0)</f>
        <v>0</v>
      </c>
      <c r="BJ164" s="16" t="s">
        <v>83</v>
      </c>
      <c r="BK164" s="246">
        <f>ROUND(I164*H164,2)</f>
        <v>0</v>
      </c>
      <c r="BL164" s="16" t="s">
        <v>131</v>
      </c>
      <c r="BM164" s="245" t="s">
        <v>241</v>
      </c>
    </row>
    <row r="165" s="12" customFormat="1" ht="22.8" customHeight="1">
      <c r="A165" s="12"/>
      <c r="B165" s="218"/>
      <c r="C165" s="219"/>
      <c r="D165" s="220" t="s">
        <v>74</v>
      </c>
      <c r="E165" s="232" t="s">
        <v>242</v>
      </c>
      <c r="F165" s="232" t="s">
        <v>243</v>
      </c>
      <c r="G165" s="219"/>
      <c r="H165" s="219"/>
      <c r="I165" s="222"/>
      <c r="J165" s="233">
        <f>BK165</f>
        <v>0</v>
      </c>
      <c r="K165" s="219"/>
      <c r="L165" s="224"/>
      <c r="M165" s="225"/>
      <c r="N165" s="226"/>
      <c r="O165" s="226"/>
      <c r="P165" s="227">
        <f>SUM(P166:P187)</f>
        <v>0</v>
      </c>
      <c r="Q165" s="226"/>
      <c r="R165" s="227">
        <f>SUM(R166:R187)</f>
        <v>0</v>
      </c>
      <c r="S165" s="226"/>
      <c r="T165" s="228">
        <f>SUM(T166:T187)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29" t="s">
        <v>83</v>
      </c>
      <c r="AT165" s="230" t="s">
        <v>74</v>
      </c>
      <c r="AU165" s="230" t="s">
        <v>83</v>
      </c>
      <c r="AY165" s="229" t="s">
        <v>124</v>
      </c>
      <c r="BK165" s="231">
        <f>SUM(BK166:BK187)</f>
        <v>0</v>
      </c>
    </row>
    <row r="166" s="2" customFormat="1" ht="16.5" customHeight="1">
      <c r="A166" s="37"/>
      <c r="B166" s="38"/>
      <c r="C166" s="234" t="s">
        <v>194</v>
      </c>
      <c r="D166" s="234" t="s">
        <v>126</v>
      </c>
      <c r="E166" s="235" t="s">
        <v>244</v>
      </c>
      <c r="F166" s="236" t="s">
        <v>245</v>
      </c>
      <c r="G166" s="237" t="s">
        <v>129</v>
      </c>
      <c r="H166" s="238">
        <v>1680</v>
      </c>
      <c r="I166" s="239"/>
      <c r="J166" s="240">
        <f>ROUND(I166*H166,2)</f>
        <v>0</v>
      </c>
      <c r="K166" s="236" t="s">
        <v>176</v>
      </c>
      <c r="L166" s="43"/>
      <c r="M166" s="241" t="s">
        <v>1</v>
      </c>
      <c r="N166" s="242" t="s">
        <v>40</v>
      </c>
      <c r="O166" s="90"/>
      <c r="P166" s="243">
        <f>O166*H166</f>
        <v>0</v>
      </c>
      <c r="Q166" s="243">
        <v>0</v>
      </c>
      <c r="R166" s="243">
        <f>Q166*H166</f>
        <v>0</v>
      </c>
      <c r="S166" s="243">
        <v>0</v>
      </c>
      <c r="T166" s="244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45" t="s">
        <v>131</v>
      </c>
      <c r="AT166" s="245" t="s">
        <v>126</v>
      </c>
      <c r="AU166" s="245" t="s">
        <v>85</v>
      </c>
      <c r="AY166" s="16" t="s">
        <v>124</v>
      </c>
      <c r="BE166" s="246">
        <f>IF(N166="základní",J166,0)</f>
        <v>0</v>
      </c>
      <c r="BF166" s="246">
        <f>IF(N166="snížená",J166,0)</f>
        <v>0</v>
      </c>
      <c r="BG166" s="246">
        <f>IF(N166="zákl. přenesená",J166,0)</f>
        <v>0</v>
      </c>
      <c r="BH166" s="246">
        <f>IF(N166="sníž. přenesená",J166,0)</f>
        <v>0</v>
      </c>
      <c r="BI166" s="246">
        <f>IF(N166="nulová",J166,0)</f>
        <v>0</v>
      </c>
      <c r="BJ166" s="16" t="s">
        <v>83</v>
      </c>
      <c r="BK166" s="246">
        <f>ROUND(I166*H166,2)</f>
        <v>0</v>
      </c>
      <c r="BL166" s="16" t="s">
        <v>131</v>
      </c>
      <c r="BM166" s="245" t="s">
        <v>246</v>
      </c>
    </row>
    <row r="167" s="2" customFormat="1" ht="33" customHeight="1">
      <c r="A167" s="37"/>
      <c r="B167" s="38"/>
      <c r="C167" s="234" t="s">
        <v>247</v>
      </c>
      <c r="D167" s="234" t="s">
        <v>126</v>
      </c>
      <c r="E167" s="235" t="s">
        <v>248</v>
      </c>
      <c r="F167" s="236" t="s">
        <v>249</v>
      </c>
      <c r="G167" s="237" t="s">
        <v>129</v>
      </c>
      <c r="H167" s="238">
        <v>20</v>
      </c>
      <c r="I167" s="239"/>
      <c r="J167" s="240">
        <f>ROUND(I167*H167,2)</f>
        <v>0</v>
      </c>
      <c r="K167" s="236" t="s">
        <v>130</v>
      </c>
      <c r="L167" s="43"/>
      <c r="M167" s="241" t="s">
        <v>1</v>
      </c>
      <c r="N167" s="242" t="s">
        <v>40</v>
      </c>
      <c r="O167" s="90"/>
      <c r="P167" s="243">
        <f>O167*H167</f>
        <v>0</v>
      </c>
      <c r="Q167" s="243">
        <v>0</v>
      </c>
      <c r="R167" s="243">
        <f>Q167*H167</f>
        <v>0</v>
      </c>
      <c r="S167" s="243">
        <v>0</v>
      </c>
      <c r="T167" s="244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45" t="s">
        <v>131</v>
      </c>
      <c r="AT167" s="245" t="s">
        <v>126</v>
      </c>
      <c r="AU167" s="245" t="s">
        <v>85</v>
      </c>
      <c r="AY167" s="16" t="s">
        <v>124</v>
      </c>
      <c r="BE167" s="246">
        <f>IF(N167="základní",J167,0)</f>
        <v>0</v>
      </c>
      <c r="BF167" s="246">
        <f>IF(N167="snížená",J167,0)</f>
        <v>0</v>
      </c>
      <c r="BG167" s="246">
        <f>IF(N167="zákl. přenesená",J167,0)</f>
        <v>0</v>
      </c>
      <c r="BH167" s="246">
        <f>IF(N167="sníž. přenesená",J167,0)</f>
        <v>0</v>
      </c>
      <c r="BI167" s="246">
        <f>IF(N167="nulová",J167,0)</f>
        <v>0</v>
      </c>
      <c r="BJ167" s="16" t="s">
        <v>83</v>
      </c>
      <c r="BK167" s="246">
        <f>ROUND(I167*H167,2)</f>
        <v>0</v>
      </c>
      <c r="BL167" s="16" t="s">
        <v>131</v>
      </c>
      <c r="BM167" s="245" t="s">
        <v>250</v>
      </c>
    </row>
    <row r="168" s="2" customFormat="1" ht="16.5" customHeight="1">
      <c r="A168" s="37"/>
      <c r="B168" s="38"/>
      <c r="C168" s="247" t="s">
        <v>197</v>
      </c>
      <c r="D168" s="247" t="s">
        <v>132</v>
      </c>
      <c r="E168" s="248" t="s">
        <v>161</v>
      </c>
      <c r="F168" s="249" t="s">
        <v>251</v>
      </c>
      <c r="G168" s="250" t="s">
        <v>164</v>
      </c>
      <c r="H168" s="251">
        <v>3</v>
      </c>
      <c r="I168" s="252"/>
      <c r="J168" s="253">
        <f>ROUND(I168*H168,2)</f>
        <v>0</v>
      </c>
      <c r="K168" s="249" t="s">
        <v>176</v>
      </c>
      <c r="L168" s="254"/>
      <c r="M168" s="255" t="s">
        <v>1</v>
      </c>
      <c r="N168" s="256" t="s">
        <v>40</v>
      </c>
      <c r="O168" s="90"/>
      <c r="P168" s="243">
        <f>O168*H168</f>
        <v>0</v>
      </c>
      <c r="Q168" s="243">
        <v>0</v>
      </c>
      <c r="R168" s="243">
        <f>Q168*H168</f>
        <v>0</v>
      </c>
      <c r="S168" s="243">
        <v>0</v>
      </c>
      <c r="T168" s="244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45" t="s">
        <v>136</v>
      </c>
      <c r="AT168" s="245" t="s">
        <v>132</v>
      </c>
      <c r="AU168" s="245" t="s">
        <v>85</v>
      </c>
      <c r="AY168" s="16" t="s">
        <v>124</v>
      </c>
      <c r="BE168" s="246">
        <f>IF(N168="základní",J168,0)</f>
        <v>0</v>
      </c>
      <c r="BF168" s="246">
        <f>IF(N168="snížená",J168,0)</f>
        <v>0</v>
      </c>
      <c r="BG168" s="246">
        <f>IF(N168="zákl. přenesená",J168,0)</f>
        <v>0</v>
      </c>
      <c r="BH168" s="246">
        <f>IF(N168="sníž. přenesená",J168,0)</f>
        <v>0</v>
      </c>
      <c r="BI168" s="246">
        <f>IF(N168="nulová",J168,0)</f>
        <v>0</v>
      </c>
      <c r="BJ168" s="16" t="s">
        <v>83</v>
      </c>
      <c r="BK168" s="246">
        <f>ROUND(I168*H168,2)</f>
        <v>0</v>
      </c>
      <c r="BL168" s="16" t="s">
        <v>131</v>
      </c>
      <c r="BM168" s="245" t="s">
        <v>252</v>
      </c>
    </row>
    <row r="169" s="13" customFormat="1">
      <c r="A169" s="13"/>
      <c r="B169" s="257"/>
      <c r="C169" s="258"/>
      <c r="D169" s="259" t="s">
        <v>137</v>
      </c>
      <c r="E169" s="260" t="s">
        <v>1</v>
      </c>
      <c r="F169" s="261" t="s">
        <v>253</v>
      </c>
      <c r="G169" s="258"/>
      <c r="H169" s="262">
        <v>3</v>
      </c>
      <c r="I169" s="263"/>
      <c r="J169" s="258"/>
      <c r="K169" s="258"/>
      <c r="L169" s="264"/>
      <c r="M169" s="265"/>
      <c r="N169" s="266"/>
      <c r="O169" s="266"/>
      <c r="P169" s="266"/>
      <c r="Q169" s="266"/>
      <c r="R169" s="266"/>
      <c r="S169" s="266"/>
      <c r="T169" s="26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8" t="s">
        <v>137</v>
      </c>
      <c r="AU169" s="268" t="s">
        <v>85</v>
      </c>
      <c r="AV169" s="13" t="s">
        <v>85</v>
      </c>
      <c r="AW169" s="13" t="s">
        <v>31</v>
      </c>
      <c r="AX169" s="13" t="s">
        <v>75</v>
      </c>
      <c r="AY169" s="268" t="s">
        <v>124</v>
      </c>
    </row>
    <row r="170" s="14" customFormat="1">
      <c r="A170" s="14"/>
      <c r="B170" s="269"/>
      <c r="C170" s="270"/>
      <c r="D170" s="259" t="s">
        <v>137</v>
      </c>
      <c r="E170" s="271" t="s">
        <v>1</v>
      </c>
      <c r="F170" s="272" t="s">
        <v>139</v>
      </c>
      <c r="G170" s="270"/>
      <c r="H170" s="273">
        <v>3</v>
      </c>
      <c r="I170" s="274"/>
      <c r="J170" s="270"/>
      <c r="K170" s="270"/>
      <c r="L170" s="275"/>
      <c r="M170" s="276"/>
      <c r="N170" s="277"/>
      <c r="O170" s="277"/>
      <c r="P170" s="277"/>
      <c r="Q170" s="277"/>
      <c r="R170" s="277"/>
      <c r="S170" s="277"/>
      <c r="T170" s="278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79" t="s">
        <v>137</v>
      </c>
      <c r="AU170" s="279" t="s">
        <v>85</v>
      </c>
      <c r="AV170" s="14" t="s">
        <v>131</v>
      </c>
      <c r="AW170" s="14" t="s">
        <v>31</v>
      </c>
      <c r="AX170" s="14" t="s">
        <v>83</v>
      </c>
      <c r="AY170" s="279" t="s">
        <v>124</v>
      </c>
    </row>
    <row r="171" s="2" customFormat="1" ht="33" customHeight="1">
      <c r="A171" s="37"/>
      <c r="B171" s="38"/>
      <c r="C171" s="234" t="s">
        <v>254</v>
      </c>
      <c r="D171" s="234" t="s">
        <v>126</v>
      </c>
      <c r="E171" s="235" t="s">
        <v>255</v>
      </c>
      <c r="F171" s="236" t="s">
        <v>256</v>
      </c>
      <c r="G171" s="237" t="s">
        <v>129</v>
      </c>
      <c r="H171" s="238">
        <v>192</v>
      </c>
      <c r="I171" s="239"/>
      <c r="J171" s="240">
        <f>ROUND(I171*H171,2)</f>
        <v>0</v>
      </c>
      <c r="K171" s="236" t="s">
        <v>257</v>
      </c>
      <c r="L171" s="43"/>
      <c r="M171" s="241" t="s">
        <v>1</v>
      </c>
      <c r="N171" s="242" t="s">
        <v>40</v>
      </c>
      <c r="O171" s="90"/>
      <c r="P171" s="243">
        <f>O171*H171</f>
        <v>0</v>
      </c>
      <c r="Q171" s="243">
        <v>0</v>
      </c>
      <c r="R171" s="243">
        <f>Q171*H171</f>
        <v>0</v>
      </c>
      <c r="S171" s="243">
        <v>0</v>
      </c>
      <c r="T171" s="244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45" t="s">
        <v>131</v>
      </c>
      <c r="AT171" s="245" t="s">
        <v>126</v>
      </c>
      <c r="AU171" s="245" t="s">
        <v>85</v>
      </c>
      <c r="AY171" s="16" t="s">
        <v>124</v>
      </c>
      <c r="BE171" s="246">
        <f>IF(N171="základní",J171,0)</f>
        <v>0</v>
      </c>
      <c r="BF171" s="246">
        <f>IF(N171="snížená",J171,0)</f>
        <v>0</v>
      </c>
      <c r="BG171" s="246">
        <f>IF(N171="zákl. přenesená",J171,0)</f>
        <v>0</v>
      </c>
      <c r="BH171" s="246">
        <f>IF(N171="sníž. přenesená",J171,0)</f>
        <v>0</v>
      </c>
      <c r="BI171" s="246">
        <f>IF(N171="nulová",J171,0)</f>
        <v>0</v>
      </c>
      <c r="BJ171" s="16" t="s">
        <v>83</v>
      </c>
      <c r="BK171" s="246">
        <f>ROUND(I171*H171,2)</f>
        <v>0</v>
      </c>
      <c r="BL171" s="16" t="s">
        <v>131</v>
      </c>
      <c r="BM171" s="245" t="s">
        <v>258</v>
      </c>
    </row>
    <row r="172" s="13" customFormat="1">
      <c r="A172" s="13"/>
      <c r="B172" s="257"/>
      <c r="C172" s="258"/>
      <c r="D172" s="259" t="s">
        <v>137</v>
      </c>
      <c r="E172" s="260" t="s">
        <v>1</v>
      </c>
      <c r="F172" s="261" t="s">
        <v>259</v>
      </c>
      <c r="G172" s="258"/>
      <c r="H172" s="262">
        <v>192</v>
      </c>
      <c r="I172" s="263"/>
      <c r="J172" s="258"/>
      <c r="K172" s="258"/>
      <c r="L172" s="264"/>
      <c r="M172" s="265"/>
      <c r="N172" s="266"/>
      <c r="O172" s="266"/>
      <c r="P172" s="266"/>
      <c r="Q172" s="266"/>
      <c r="R172" s="266"/>
      <c r="S172" s="266"/>
      <c r="T172" s="26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8" t="s">
        <v>137</v>
      </c>
      <c r="AU172" s="268" t="s">
        <v>85</v>
      </c>
      <c r="AV172" s="13" t="s">
        <v>85</v>
      </c>
      <c r="AW172" s="13" t="s">
        <v>31</v>
      </c>
      <c r="AX172" s="13" t="s">
        <v>75</v>
      </c>
      <c r="AY172" s="268" t="s">
        <v>124</v>
      </c>
    </row>
    <row r="173" s="2" customFormat="1" ht="16.5" customHeight="1">
      <c r="A173" s="37"/>
      <c r="B173" s="38"/>
      <c r="C173" s="247" t="s">
        <v>201</v>
      </c>
      <c r="D173" s="247" t="s">
        <v>132</v>
      </c>
      <c r="E173" s="248" t="s">
        <v>260</v>
      </c>
      <c r="F173" s="249" t="s">
        <v>251</v>
      </c>
      <c r="G173" s="250" t="s">
        <v>164</v>
      </c>
      <c r="H173" s="251">
        <v>28.800000000000001</v>
      </c>
      <c r="I173" s="252"/>
      <c r="J173" s="253">
        <f>ROUND(I173*H173,2)</f>
        <v>0</v>
      </c>
      <c r="K173" s="249" t="s">
        <v>176</v>
      </c>
      <c r="L173" s="254"/>
      <c r="M173" s="255" t="s">
        <v>1</v>
      </c>
      <c r="N173" s="256" t="s">
        <v>40</v>
      </c>
      <c r="O173" s="90"/>
      <c r="P173" s="243">
        <f>O173*H173</f>
        <v>0</v>
      </c>
      <c r="Q173" s="243">
        <v>0</v>
      </c>
      <c r="R173" s="243">
        <f>Q173*H173</f>
        <v>0</v>
      </c>
      <c r="S173" s="243">
        <v>0</v>
      </c>
      <c r="T173" s="244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45" t="s">
        <v>136</v>
      </c>
      <c r="AT173" s="245" t="s">
        <v>132</v>
      </c>
      <c r="AU173" s="245" t="s">
        <v>85</v>
      </c>
      <c r="AY173" s="16" t="s">
        <v>124</v>
      </c>
      <c r="BE173" s="246">
        <f>IF(N173="základní",J173,0)</f>
        <v>0</v>
      </c>
      <c r="BF173" s="246">
        <f>IF(N173="snížená",J173,0)</f>
        <v>0</v>
      </c>
      <c r="BG173" s="246">
        <f>IF(N173="zákl. přenesená",J173,0)</f>
        <v>0</v>
      </c>
      <c r="BH173" s="246">
        <f>IF(N173="sníž. přenesená",J173,0)</f>
        <v>0</v>
      </c>
      <c r="BI173" s="246">
        <f>IF(N173="nulová",J173,0)</f>
        <v>0</v>
      </c>
      <c r="BJ173" s="16" t="s">
        <v>83</v>
      </c>
      <c r="BK173" s="246">
        <f>ROUND(I173*H173,2)</f>
        <v>0</v>
      </c>
      <c r="BL173" s="16" t="s">
        <v>131</v>
      </c>
      <c r="BM173" s="245" t="s">
        <v>261</v>
      </c>
    </row>
    <row r="174" s="13" customFormat="1">
      <c r="A174" s="13"/>
      <c r="B174" s="257"/>
      <c r="C174" s="258"/>
      <c r="D174" s="259" t="s">
        <v>137</v>
      </c>
      <c r="E174" s="260" t="s">
        <v>1</v>
      </c>
      <c r="F174" s="261" t="s">
        <v>262</v>
      </c>
      <c r="G174" s="258"/>
      <c r="H174" s="262">
        <v>28.800000000000001</v>
      </c>
      <c r="I174" s="263"/>
      <c r="J174" s="258"/>
      <c r="K174" s="258"/>
      <c r="L174" s="264"/>
      <c r="M174" s="265"/>
      <c r="N174" s="266"/>
      <c r="O174" s="266"/>
      <c r="P174" s="266"/>
      <c r="Q174" s="266"/>
      <c r="R174" s="266"/>
      <c r="S174" s="266"/>
      <c r="T174" s="26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8" t="s">
        <v>137</v>
      </c>
      <c r="AU174" s="268" t="s">
        <v>85</v>
      </c>
      <c r="AV174" s="13" t="s">
        <v>85</v>
      </c>
      <c r="AW174" s="13" t="s">
        <v>31</v>
      </c>
      <c r="AX174" s="13" t="s">
        <v>75</v>
      </c>
      <c r="AY174" s="268" t="s">
        <v>124</v>
      </c>
    </row>
    <row r="175" s="14" customFormat="1">
      <c r="A175" s="14"/>
      <c r="B175" s="269"/>
      <c r="C175" s="270"/>
      <c r="D175" s="259" t="s">
        <v>137</v>
      </c>
      <c r="E175" s="271" t="s">
        <v>1</v>
      </c>
      <c r="F175" s="272" t="s">
        <v>139</v>
      </c>
      <c r="G175" s="270"/>
      <c r="H175" s="273">
        <v>28.800000000000001</v>
      </c>
      <c r="I175" s="274"/>
      <c r="J175" s="270"/>
      <c r="K175" s="270"/>
      <c r="L175" s="275"/>
      <c r="M175" s="276"/>
      <c r="N175" s="277"/>
      <c r="O175" s="277"/>
      <c r="P175" s="277"/>
      <c r="Q175" s="277"/>
      <c r="R175" s="277"/>
      <c r="S175" s="277"/>
      <c r="T175" s="27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79" t="s">
        <v>137</v>
      </c>
      <c r="AU175" s="279" t="s">
        <v>85</v>
      </c>
      <c r="AV175" s="14" t="s">
        <v>131</v>
      </c>
      <c r="AW175" s="14" t="s">
        <v>31</v>
      </c>
      <c r="AX175" s="14" t="s">
        <v>83</v>
      </c>
      <c r="AY175" s="279" t="s">
        <v>124</v>
      </c>
    </row>
    <row r="176" s="2" customFormat="1" ht="16.5" customHeight="1">
      <c r="A176" s="37"/>
      <c r="B176" s="38"/>
      <c r="C176" s="247" t="s">
        <v>263</v>
      </c>
      <c r="D176" s="247" t="s">
        <v>132</v>
      </c>
      <c r="E176" s="248" t="s">
        <v>264</v>
      </c>
      <c r="F176" s="249" t="s">
        <v>265</v>
      </c>
      <c r="G176" s="250" t="s">
        <v>129</v>
      </c>
      <c r="H176" s="251">
        <v>303</v>
      </c>
      <c r="I176" s="252"/>
      <c r="J176" s="253">
        <f>ROUND(I176*H176,2)</f>
        <v>0</v>
      </c>
      <c r="K176" s="249" t="s">
        <v>1</v>
      </c>
      <c r="L176" s="254"/>
      <c r="M176" s="255" t="s">
        <v>1</v>
      </c>
      <c r="N176" s="256" t="s">
        <v>40</v>
      </c>
      <c r="O176" s="90"/>
      <c r="P176" s="243">
        <f>O176*H176</f>
        <v>0</v>
      </c>
      <c r="Q176" s="243">
        <v>0</v>
      </c>
      <c r="R176" s="243">
        <f>Q176*H176</f>
        <v>0</v>
      </c>
      <c r="S176" s="243">
        <v>0</v>
      </c>
      <c r="T176" s="244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45" t="s">
        <v>136</v>
      </c>
      <c r="AT176" s="245" t="s">
        <v>132</v>
      </c>
      <c r="AU176" s="245" t="s">
        <v>85</v>
      </c>
      <c r="AY176" s="16" t="s">
        <v>124</v>
      </c>
      <c r="BE176" s="246">
        <f>IF(N176="základní",J176,0)</f>
        <v>0</v>
      </c>
      <c r="BF176" s="246">
        <f>IF(N176="snížená",J176,0)</f>
        <v>0</v>
      </c>
      <c r="BG176" s="246">
        <f>IF(N176="zákl. přenesená",J176,0)</f>
        <v>0</v>
      </c>
      <c r="BH176" s="246">
        <f>IF(N176="sníž. přenesená",J176,0)</f>
        <v>0</v>
      </c>
      <c r="BI176" s="246">
        <f>IF(N176="nulová",J176,0)</f>
        <v>0</v>
      </c>
      <c r="BJ176" s="16" t="s">
        <v>83</v>
      </c>
      <c r="BK176" s="246">
        <f>ROUND(I176*H176,2)</f>
        <v>0</v>
      </c>
      <c r="BL176" s="16" t="s">
        <v>131</v>
      </c>
      <c r="BM176" s="245" t="s">
        <v>266</v>
      </c>
    </row>
    <row r="177" s="13" customFormat="1">
      <c r="A177" s="13"/>
      <c r="B177" s="257"/>
      <c r="C177" s="258"/>
      <c r="D177" s="259" t="s">
        <v>137</v>
      </c>
      <c r="E177" s="260" t="s">
        <v>1</v>
      </c>
      <c r="F177" s="261" t="s">
        <v>267</v>
      </c>
      <c r="G177" s="258"/>
      <c r="H177" s="262">
        <v>303</v>
      </c>
      <c r="I177" s="263"/>
      <c r="J177" s="258"/>
      <c r="K177" s="258"/>
      <c r="L177" s="264"/>
      <c r="M177" s="265"/>
      <c r="N177" s="266"/>
      <c r="O177" s="266"/>
      <c r="P177" s="266"/>
      <c r="Q177" s="266"/>
      <c r="R177" s="266"/>
      <c r="S177" s="266"/>
      <c r="T177" s="26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8" t="s">
        <v>137</v>
      </c>
      <c r="AU177" s="268" t="s">
        <v>85</v>
      </c>
      <c r="AV177" s="13" t="s">
        <v>85</v>
      </c>
      <c r="AW177" s="13" t="s">
        <v>31</v>
      </c>
      <c r="AX177" s="13" t="s">
        <v>75</v>
      </c>
      <c r="AY177" s="268" t="s">
        <v>124</v>
      </c>
    </row>
    <row r="178" s="14" customFormat="1">
      <c r="A178" s="14"/>
      <c r="B178" s="269"/>
      <c r="C178" s="270"/>
      <c r="D178" s="259" t="s">
        <v>137</v>
      </c>
      <c r="E178" s="271" t="s">
        <v>1</v>
      </c>
      <c r="F178" s="272" t="s">
        <v>139</v>
      </c>
      <c r="G178" s="270"/>
      <c r="H178" s="273">
        <v>303</v>
      </c>
      <c r="I178" s="274"/>
      <c r="J178" s="270"/>
      <c r="K178" s="270"/>
      <c r="L178" s="275"/>
      <c r="M178" s="276"/>
      <c r="N178" s="277"/>
      <c r="O178" s="277"/>
      <c r="P178" s="277"/>
      <c r="Q178" s="277"/>
      <c r="R178" s="277"/>
      <c r="S178" s="277"/>
      <c r="T178" s="278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79" t="s">
        <v>137</v>
      </c>
      <c r="AU178" s="279" t="s">
        <v>85</v>
      </c>
      <c r="AV178" s="14" t="s">
        <v>131</v>
      </c>
      <c r="AW178" s="14" t="s">
        <v>31</v>
      </c>
      <c r="AX178" s="14" t="s">
        <v>83</v>
      </c>
      <c r="AY178" s="279" t="s">
        <v>124</v>
      </c>
    </row>
    <row r="179" s="2" customFormat="1" ht="16.5" customHeight="1">
      <c r="A179" s="37"/>
      <c r="B179" s="38"/>
      <c r="C179" s="234" t="s">
        <v>203</v>
      </c>
      <c r="D179" s="234" t="s">
        <v>126</v>
      </c>
      <c r="E179" s="235" t="s">
        <v>268</v>
      </c>
      <c r="F179" s="236" t="s">
        <v>269</v>
      </c>
      <c r="G179" s="237" t="s">
        <v>164</v>
      </c>
      <c r="H179" s="238">
        <v>10</v>
      </c>
      <c r="I179" s="239"/>
      <c r="J179" s="240">
        <f>ROUND(I179*H179,2)</f>
        <v>0</v>
      </c>
      <c r="K179" s="236" t="s">
        <v>130</v>
      </c>
      <c r="L179" s="43"/>
      <c r="M179" s="241" t="s">
        <v>1</v>
      </c>
      <c r="N179" s="242" t="s">
        <v>40</v>
      </c>
      <c r="O179" s="90"/>
      <c r="P179" s="243">
        <f>O179*H179</f>
        <v>0</v>
      </c>
      <c r="Q179" s="243">
        <v>0</v>
      </c>
      <c r="R179" s="243">
        <f>Q179*H179</f>
        <v>0</v>
      </c>
      <c r="S179" s="243">
        <v>0</v>
      </c>
      <c r="T179" s="244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45" t="s">
        <v>131</v>
      </c>
      <c r="AT179" s="245" t="s">
        <v>126</v>
      </c>
      <c r="AU179" s="245" t="s">
        <v>85</v>
      </c>
      <c r="AY179" s="16" t="s">
        <v>124</v>
      </c>
      <c r="BE179" s="246">
        <f>IF(N179="základní",J179,0)</f>
        <v>0</v>
      </c>
      <c r="BF179" s="246">
        <f>IF(N179="snížená",J179,0)</f>
        <v>0</v>
      </c>
      <c r="BG179" s="246">
        <f>IF(N179="zákl. přenesená",J179,0)</f>
        <v>0</v>
      </c>
      <c r="BH179" s="246">
        <f>IF(N179="sníž. přenesená",J179,0)</f>
        <v>0</v>
      </c>
      <c r="BI179" s="246">
        <f>IF(N179="nulová",J179,0)</f>
        <v>0</v>
      </c>
      <c r="BJ179" s="16" t="s">
        <v>83</v>
      </c>
      <c r="BK179" s="246">
        <f>ROUND(I179*H179,2)</f>
        <v>0</v>
      </c>
      <c r="BL179" s="16" t="s">
        <v>131</v>
      </c>
      <c r="BM179" s="245" t="s">
        <v>270</v>
      </c>
    </row>
    <row r="180" s="13" customFormat="1">
      <c r="A180" s="13"/>
      <c r="B180" s="257"/>
      <c r="C180" s="258"/>
      <c r="D180" s="259" t="s">
        <v>137</v>
      </c>
      <c r="E180" s="260" t="s">
        <v>1</v>
      </c>
      <c r="F180" s="261" t="s">
        <v>271</v>
      </c>
      <c r="G180" s="258"/>
      <c r="H180" s="262">
        <v>10</v>
      </c>
      <c r="I180" s="263"/>
      <c r="J180" s="258"/>
      <c r="K180" s="258"/>
      <c r="L180" s="264"/>
      <c r="M180" s="265"/>
      <c r="N180" s="266"/>
      <c r="O180" s="266"/>
      <c r="P180" s="266"/>
      <c r="Q180" s="266"/>
      <c r="R180" s="266"/>
      <c r="S180" s="266"/>
      <c r="T180" s="26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8" t="s">
        <v>137</v>
      </c>
      <c r="AU180" s="268" t="s">
        <v>85</v>
      </c>
      <c r="AV180" s="13" t="s">
        <v>85</v>
      </c>
      <c r="AW180" s="13" t="s">
        <v>31</v>
      </c>
      <c r="AX180" s="13" t="s">
        <v>75</v>
      </c>
      <c r="AY180" s="268" t="s">
        <v>124</v>
      </c>
    </row>
    <row r="181" s="14" customFormat="1">
      <c r="A181" s="14"/>
      <c r="B181" s="269"/>
      <c r="C181" s="270"/>
      <c r="D181" s="259" t="s">
        <v>137</v>
      </c>
      <c r="E181" s="271" t="s">
        <v>1</v>
      </c>
      <c r="F181" s="272" t="s">
        <v>139</v>
      </c>
      <c r="G181" s="270"/>
      <c r="H181" s="273">
        <v>10</v>
      </c>
      <c r="I181" s="274"/>
      <c r="J181" s="270"/>
      <c r="K181" s="270"/>
      <c r="L181" s="275"/>
      <c r="M181" s="276"/>
      <c r="N181" s="277"/>
      <c r="O181" s="277"/>
      <c r="P181" s="277"/>
      <c r="Q181" s="277"/>
      <c r="R181" s="277"/>
      <c r="S181" s="277"/>
      <c r="T181" s="278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79" t="s">
        <v>137</v>
      </c>
      <c r="AU181" s="279" t="s">
        <v>85</v>
      </c>
      <c r="AV181" s="14" t="s">
        <v>131</v>
      </c>
      <c r="AW181" s="14" t="s">
        <v>31</v>
      </c>
      <c r="AX181" s="14" t="s">
        <v>83</v>
      </c>
      <c r="AY181" s="279" t="s">
        <v>124</v>
      </c>
    </row>
    <row r="182" s="2" customFormat="1" ht="16.5" customHeight="1">
      <c r="A182" s="37"/>
      <c r="B182" s="38"/>
      <c r="C182" s="234" t="s">
        <v>272</v>
      </c>
      <c r="D182" s="234" t="s">
        <v>126</v>
      </c>
      <c r="E182" s="235" t="s">
        <v>268</v>
      </c>
      <c r="F182" s="236" t="s">
        <v>269</v>
      </c>
      <c r="G182" s="237" t="s">
        <v>164</v>
      </c>
      <c r="H182" s="238">
        <v>24</v>
      </c>
      <c r="I182" s="239"/>
      <c r="J182" s="240">
        <f>ROUND(I182*H182,2)</f>
        <v>0</v>
      </c>
      <c r="K182" s="236" t="s">
        <v>130</v>
      </c>
      <c r="L182" s="43"/>
      <c r="M182" s="241" t="s">
        <v>1</v>
      </c>
      <c r="N182" s="242" t="s">
        <v>40</v>
      </c>
      <c r="O182" s="90"/>
      <c r="P182" s="243">
        <f>O182*H182</f>
        <v>0</v>
      </c>
      <c r="Q182" s="243">
        <v>0</v>
      </c>
      <c r="R182" s="243">
        <f>Q182*H182</f>
        <v>0</v>
      </c>
      <c r="S182" s="243">
        <v>0</v>
      </c>
      <c r="T182" s="244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45" t="s">
        <v>131</v>
      </c>
      <c r="AT182" s="245" t="s">
        <v>126</v>
      </c>
      <c r="AU182" s="245" t="s">
        <v>85</v>
      </c>
      <c r="AY182" s="16" t="s">
        <v>124</v>
      </c>
      <c r="BE182" s="246">
        <f>IF(N182="základní",J182,0)</f>
        <v>0</v>
      </c>
      <c r="BF182" s="246">
        <f>IF(N182="snížená",J182,0)</f>
        <v>0</v>
      </c>
      <c r="BG182" s="246">
        <f>IF(N182="zákl. přenesená",J182,0)</f>
        <v>0</v>
      </c>
      <c r="BH182" s="246">
        <f>IF(N182="sníž. přenesená",J182,0)</f>
        <v>0</v>
      </c>
      <c r="BI182" s="246">
        <f>IF(N182="nulová",J182,0)</f>
        <v>0</v>
      </c>
      <c r="BJ182" s="16" t="s">
        <v>83</v>
      </c>
      <c r="BK182" s="246">
        <f>ROUND(I182*H182,2)</f>
        <v>0</v>
      </c>
      <c r="BL182" s="16" t="s">
        <v>131</v>
      </c>
      <c r="BM182" s="245" t="s">
        <v>273</v>
      </c>
    </row>
    <row r="183" s="13" customFormat="1">
      <c r="A183" s="13"/>
      <c r="B183" s="257"/>
      <c r="C183" s="258"/>
      <c r="D183" s="259" t="s">
        <v>137</v>
      </c>
      <c r="E183" s="260" t="s">
        <v>1</v>
      </c>
      <c r="F183" s="261" t="s">
        <v>274</v>
      </c>
      <c r="G183" s="258"/>
      <c r="H183" s="262">
        <v>24</v>
      </c>
      <c r="I183" s="263"/>
      <c r="J183" s="258"/>
      <c r="K183" s="258"/>
      <c r="L183" s="264"/>
      <c r="M183" s="265"/>
      <c r="N183" s="266"/>
      <c r="O183" s="266"/>
      <c r="P183" s="266"/>
      <c r="Q183" s="266"/>
      <c r="R183" s="266"/>
      <c r="S183" s="266"/>
      <c r="T183" s="26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8" t="s">
        <v>137</v>
      </c>
      <c r="AU183" s="268" t="s">
        <v>85</v>
      </c>
      <c r="AV183" s="13" t="s">
        <v>85</v>
      </c>
      <c r="AW183" s="13" t="s">
        <v>31</v>
      </c>
      <c r="AX183" s="13" t="s">
        <v>75</v>
      </c>
      <c r="AY183" s="268" t="s">
        <v>124</v>
      </c>
    </row>
    <row r="184" s="2" customFormat="1" ht="16.5" customHeight="1">
      <c r="A184" s="37"/>
      <c r="B184" s="38"/>
      <c r="C184" s="234" t="s">
        <v>205</v>
      </c>
      <c r="D184" s="234" t="s">
        <v>126</v>
      </c>
      <c r="E184" s="235" t="s">
        <v>275</v>
      </c>
      <c r="F184" s="236" t="s">
        <v>276</v>
      </c>
      <c r="G184" s="237" t="s">
        <v>164</v>
      </c>
      <c r="H184" s="238">
        <v>10</v>
      </c>
      <c r="I184" s="239"/>
      <c r="J184" s="240">
        <f>ROUND(I184*H184,2)</f>
        <v>0</v>
      </c>
      <c r="K184" s="236" t="s">
        <v>130</v>
      </c>
      <c r="L184" s="43"/>
      <c r="M184" s="241" t="s">
        <v>1</v>
      </c>
      <c r="N184" s="242" t="s">
        <v>40</v>
      </c>
      <c r="O184" s="90"/>
      <c r="P184" s="243">
        <f>O184*H184</f>
        <v>0</v>
      </c>
      <c r="Q184" s="243">
        <v>0</v>
      </c>
      <c r="R184" s="243">
        <f>Q184*H184</f>
        <v>0</v>
      </c>
      <c r="S184" s="243">
        <v>0</v>
      </c>
      <c r="T184" s="244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45" t="s">
        <v>131</v>
      </c>
      <c r="AT184" s="245" t="s">
        <v>126</v>
      </c>
      <c r="AU184" s="245" t="s">
        <v>85</v>
      </c>
      <c r="AY184" s="16" t="s">
        <v>124</v>
      </c>
      <c r="BE184" s="246">
        <f>IF(N184="základní",J184,0)</f>
        <v>0</v>
      </c>
      <c r="BF184" s="246">
        <f>IF(N184="snížená",J184,0)</f>
        <v>0</v>
      </c>
      <c r="BG184" s="246">
        <f>IF(N184="zákl. přenesená",J184,0)</f>
        <v>0</v>
      </c>
      <c r="BH184" s="246">
        <f>IF(N184="sníž. přenesená",J184,0)</f>
        <v>0</v>
      </c>
      <c r="BI184" s="246">
        <f>IF(N184="nulová",J184,0)</f>
        <v>0</v>
      </c>
      <c r="BJ184" s="16" t="s">
        <v>83</v>
      </c>
      <c r="BK184" s="246">
        <f>ROUND(I184*H184,2)</f>
        <v>0</v>
      </c>
      <c r="BL184" s="16" t="s">
        <v>131</v>
      </c>
      <c r="BM184" s="245" t="s">
        <v>277</v>
      </c>
    </row>
    <row r="185" s="2" customFormat="1" ht="16.5" customHeight="1">
      <c r="A185" s="37"/>
      <c r="B185" s="38"/>
      <c r="C185" s="234" t="s">
        <v>278</v>
      </c>
      <c r="D185" s="234" t="s">
        <v>126</v>
      </c>
      <c r="E185" s="235" t="s">
        <v>275</v>
      </c>
      <c r="F185" s="236" t="s">
        <v>276</v>
      </c>
      <c r="G185" s="237" t="s">
        <v>164</v>
      </c>
      <c r="H185" s="238">
        <v>24</v>
      </c>
      <c r="I185" s="239"/>
      <c r="J185" s="240">
        <f>ROUND(I185*H185,2)</f>
        <v>0</v>
      </c>
      <c r="K185" s="236" t="s">
        <v>130</v>
      </c>
      <c r="L185" s="43"/>
      <c r="M185" s="241" t="s">
        <v>1</v>
      </c>
      <c r="N185" s="242" t="s">
        <v>40</v>
      </c>
      <c r="O185" s="90"/>
      <c r="P185" s="243">
        <f>O185*H185</f>
        <v>0</v>
      </c>
      <c r="Q185" s="243">
        <v>0</v>
      </c>
      <c r="R185" s="243">
        <f>Q185*H185</f>
        <v>0</v>
      </c>
      <c r="S185" s="243">
        <v>0</v>
      </c>
      <c r="T185" s="244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45" t="s">
        <v>131</v>
      </c>
      <c r="AT185" s="245" t="s">
        <v>126</v>
      </c>
      <c r="AU185" s="245" t="s">
        <v>85</v>
      </c>
      <c r="AY185" s="16" t="s">
        <v>124</v>
      </c>
      <c r="BE185" s="246">
        <f>IF(N185="základní",J185,0)</f>
        <v>0</v>
      </c>
      <c r="BF185" s="246">
        <f>IF(N185="snížená",J185,0)</f>
        <v>0</v>
      </c>
      <c r="BG185" s="246">
        <f>IF(N185="zákl. přenesená",J185,0)</f>
        <v>0</v>
      </c>
      <c r="BH185" s="246">
        <f>IF(N185="sníž. přenesená",J185,0)</f>
        <v>0</v>
      </c>
      <c r="BI185" s="246">
        <f>IF(N185="nulová",J185,0)</f>
        <v>0</v>
      </c>
      <c r="BJ185" s="16" t="s">
        <v>83</v>
      </c>
      <c r="BK185" s="246">
        <f>ROUND(I185*H185,2)</f>
        <v>0</v>
      </c>
      <c r="BL185" s="16" t="s">
        <v>131</v>
      </c>
      <c r="BM185" s="245" t="s">
        <v>279</v>
      </c>
    </row>
    <row r="186" s="2" customFormat="1" ht="21.75" customHeight="1">
      <c r="A186" s="37"/>
      <c r="B186" s="38"/>
      <c r="C186" s="234" t="s">
        <v>207</v>
      </c>
      <c r="D186" s="234" t="s">
        <v>126</v>
      </c>
      <c r="E186" s="235" t="s">
        <v>280</v>
      </c>
      <c r="F186" s="236" t="s">
        <v>281</v>
      </c>
      <c r="G186" s="237" t="s">
        <v>164</v>
      </c>
      <c r="H186" s="238">
        <v>10</v>
      </c>
      <c r="I186" s="239"/>
      <c r="J186" s="240">
        <f>ROUND(I186*H186,2)</f>
        <v>0</v>
      </c>
      <c r="K186" s="236" t="s">
        <v>130</v>
      </c>
      <c r="L186" s="43"/>
      <c r="M186" s="241" t="s">
        <v>1</v>
      </c>
      <c r="N186" s="242" t="s">
        <v>40</v>
      </c>
      <c r="O186" s="90"/>
      <c r="P186" s="243">
        <f>O186*H186</f>
        <v>0</v>
      </c>
      <c r="Q186" s="243">
        <v>0</v>
      </c>
      <c r="R186" s="243">
        <f>Q186*H186</f>
        <v>0</v>
      </c>
      <c r="S186" s="243">
        <v>0</v>
      </c>
      <c r="T186" s="244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45" t="s">
        <v>131</v>
      </c>
      <c r="AT186" s="245" t="s">
        <v>126</v>
      </c>
      <c r="AU186" s="245" t="s">
        <v>85</v>
      </c>
      <c r="AY186" s="16" t="s">
        <v>124</v>
      </c>
      <c r="BE186" s="246">
        <f>IF(N186="základní",J186,0)</f>
        <v>0</v>
      </c>
      <c r="BF186" s="246">
        <f>IF(N186="snížená",J186,0)</f>
        <v>0</v>
      </c>
      <c r="BG186" s="246">
        <f>IF(N186="zákl. přenesená",J186,0)</f>
        <v>0</v>
      </c>
      <c r="BH186" s="246">
        <f>IF(N186="sníž. přenesená",J186,0)</f>
        <v>0</v>
      </c>
      <c r="BI186" s="246">
        <f>IF(N186="nulová",J186,0)</f>
        <v>0</v>
      </c>
      <c r="BJ186" s="16" t="s">
        <v>83</v>
      </c>
      <c r="BK186" s="246">
        <f>ROUND(I186*H186,2)</f>
        <v>0</v>
      </c>
      <c r="BL186" s="16" t="s">
        <v>131</v>
      </c>
      <c r="BM186" s="245" t="s">
        <v>282</v>
      </c>
    </row>
    <row r="187" s="2" customFormat="1" ht="21.75" customHeight="1">
      <c r="A187" s="37"/>
      <c r="B187" s="38"/>
      <c r="C187" s="234" t="s">
        <v>283</v>
      </c>
      <c r="D187" s="234" t="s">
        <v>126</v>
      </c>
      <c r="E187" s="235" t="s">
        <v>280</v>
      </c>
      <c r="F187" s="236" t="s">
        <v>281</v>
      </c>
      <c r="G187" s="237" t="s">
        <v>164</v>
      </c>
      <c r="H187" s="238">
        <v>24</v>
      </c>
      <c r="I187" s="239"/>
      <c r="J187" s="240">
        <f>ROUND(I187*H187,2)</f>
        <v>0</v>
      </c>
      <c r="K187" s="236" t="s">
        <v>130</v>
      </c>
      <c r="L187" s="43"/>
      <c r="M187" s="241" t="s">
        <v>1</v>
      </c>
      <c r="N187" s="242" t="s">
        <v>40</v>
      </c>
      <c r="O187" s="90"/>
      <c r="P187" s="243">
        <f>O187*H187</f>
        <v>0</v>
      </c>
      <c r="Q187" s="243">
        <v>0</v>
      </c>
      <c r="R187" s="243">
        <f>Q187*H187</f>
        <v>0</v>
      </c>
      <c r="S187" s="243">
        <v>0</v>
      </c>
      <c r="T187" s="244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45" t="s">
        <v>131</v>
      </c>
      <c r="AT187" s="245" t="s">
        <v>126</v>
      </c>
      <c r="AU187" s="245" t="s">
        <v>85</v>
      </c>
      <c r="AY187" s="16" t="s">
        <v>124</v>
      </c>
      <c r="BE187" s="246">
        <f>IF(N187="základní",J187,0)</f>
        <v>0</v>
      </c>
      <c r="BF187" s="246">
        <f>IF(N187="snížená",J187,0)</f>
        <v>0</v>
      </c>
      <c r="BG187" s="246">
        <f>IF(N187="zákl. přenesená",J187,0)</f>
        <v>0</v>
      </c>
      <c r="BH187" s="246">
        <f>IF(N187="sníž. přenesená",J187,0)</f>
        <v>0</v>
      </c>
      <c r="BI187" s="246">
        <f>IF(N187="nulová",J187,0)</f>
        <v>0</v>
      </c>
      <c r="BJ187" s="16" t="s">
        <v>83</v>
      </c>
      <c r="BK187" s="246">
        <f>ROUND(I187*H187,2)</f>
        <v>0</v>
      </c>
      <c r="BL187" s="16" t="s">
        <v>131</v>
      </c>
      <c r="BM187" s="245" t="s">
        <v>284</v>
      </c>
    </row>
    <row r="188" s="12" customFormat="1" ht="22.8" customHeight="1">
      <c r="A188" s="12"/>
      <c r="B188" s="218"/>
      <c r="C188" s="219"/>
      <c r="D188" s="220" t="s">
        <v>74</v>
      </c>
      <c r="E188" s="232" t="s">
        <v>285</v>
      </c>
      <c r="F188" s="232" t="s">
        <v>1</v>
      </c>
      <c r="G188" s="219"/>
      <c r="H188" s="219"/>
      <c r="I188" s="222"/>
      <c r="J188" s="233">
        <f>BK188</f>
        <v>0</v>
      </c>
      <c r="K188" s="219"/>
      <c r="L188" s="224"/>
      <c r="M188" s="225"/>
      <c r="N188" s="226"/>
      <c r="O188" s="226"/>
      <c r="P188" s="227">
        <v>0</v>
      </c>
      <c r="Q188" s="226"/>
      <c r="R188" s="227">
        <v>0</v>
      </c>
      <c r="S188" s="226"/>
      <c r="T188" s="228"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29" t="s">
        <v>83</v>
      </c>
      <c r="AT188" s="230" t="s">
        <v>74</v>
      </c>
      <c r="AU188" s="230" t="s">
        <v>83</v>
      </c>
      <c r="AY188" s="229" t="s">
        <v>124</v>
      </c>
      <c r="BK188" s="231">
        <v>0</v>
      </c>
    </row>
    <row r="189" s="12" customFormat="1" ht="22.8" customHeight="1">
      <c r="A189" s="12"/>
      <c r="B189" s="218"/>
      <c r="C189" s="219"/>
      <c r="D189" s="220" t="s">
        <v>74</v>
      </c>
      <c r="E189" s="232" t="s">
        <v>140</v>
      </c>
      <c r="F189" s="232" t="s">
        <v>286</v>
      </c>
      <c r="G189" s="219"/>
      <c r="H189" s="219"/>
      <c r="I189" s="222"/>
      <c r="J189" s="233">
        <f>BK189</f>
        <v>0</v>
      </c>
      <c r="K189" s="219"/>
      <c r="L189" s="224"/>
      <c r="M189" s="225"/>
      <c r="N189" s="226"/>
      <c r="O189" s="226"/>
      <c r="P189" s="227">
        <f>SUM(P190:P198)</f>
        <v>0</v>
      </c>
      <c r="Q189" s="226"/>
      <c r="R189" s="227">
        <f>SUM(R190:R198)</f>
        <v>0</v>
      </c>
      <c r="S189" s="226"/>
      <c r="T189" s="228">
        <f>SUM(T190:T198)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29" t="s">
        <v>83</v>
      </c>
      <c r="AT189" s="230" t="s">
        <v>74</v>
      </c>
      <c r="AU189" s="230" t="s">
        <v>83</v>
      </c>
      <c r="AY189" s="229" t="s">
        <v>124</v>
      </c>
      <c r="BK189" s="231">
        <f>SUM(BK190:BK198)</f>
        <v>0</v>
      </c>
    </row>
    <row r="190" s="2" customFormat="1" ht="33" customHeight="1">
      <c r="A190" s="37"/>
      <c r="B190" s="38"/>
      <c r="C190" s="234" t="s">
        <v>211</v>
      </c>
      <c r="D190" s="234" t="s">
        <v>126</v>
      </c>
      <c r="E190" s="235" t="s">
        <v>287</v>
      </c>
      <c r="F190" s="236" t="s">
        <v>288</v>
      </c>
      <c r="G190" s="237" t="s">
        <v>159</v>
      </c>
      <c r="H190" s="238">
        <v>113</v>
      </c>
      <c r="I190" s="239"/>
      <c r="J190" s="240">
        <f>ROUND(I190*H190,2)</f>
        <v>0</v>
      </c>
      <c r="K190" s="236" t="s">
        <v>130</v>
      </c>
      <c r="L190" s="43"/>
      <c r="M190" s="241" t="s">
        <v>1</v>
      </c>
      <c r="N190" s="242" t="s">
        <v>40</v>
      </c>
      <c r="O190" s="90"/>
      <c r="P190" s="243">
        <f>O190*H190</f>
        <v>0</v>
      </c>
      <c r="Q190" s="243">
        <v>0</v>
      </c>
      <c r="R190" s="243">
        <f>Q190*H190</f>
        <v>0</v>
      </c>
      <c r="S190" s="243">
        <v>0</v>
      </c>
      <c r="T190" s="244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45" t="s">
        <v>131</v>
      </c>
      <c r="AT190" s="245" t="s">
        <v>126</v>
      </c>
      <c r="AU190" s="245" t="s">
        <v>85</v>
      </c>
      <c r="AY190" s="16" t="s">
        <v>124</v>
      </c>
      <c r="BE190" s="246">
        <f>IF(N190="základní",J190,0)</f>
        <v>0</v>
      </c>
      <c r="BF190" s="246">
        <f>IF(N190="snížená",J190,0)</f>
        <v>0</v>
      </c>
      <c r="BG190" s="246">
        <f>IF(N190="zákl. přenesená",J190,0)</f>
        <v>0</v>
      </c>
      <c r="BH190" s="246">
        <f>IF(N190="sníž. přenesená",J190,0)</f>
        <v>0</v>
      </c>
      <c r="BI190" s="246">
        <f>IF(N190="nulová",J190,0)</f>
        <v>0</v>
      </c>
      <c r="BJ190" s="16" t="s">
        <v>83</v>
      </c>
      <c r="BK190" s="246">
        <f>ROUND(I190*H190,2)</f>
        <v>0</v>
      </c>
      <c r="BL190" s="16" t="s">
        <v>131</v>
      </c>
      <c r="BM190" s="245" t="s">
        <v>289</v>
      </c>
    </row>
    <row r="191" s="13" customFormat="1">
      <c r="A191" s="13"/>
      <c r="B191" s="257"/>
      <c r="C191" s="258"/>
      <c r="D191" s="259" t="s">
        <v>137</v>
      </c>
      <c r="E191" s="260" t="s">
        <v>1</v>
      </c>
      <c r="F191" s="261" t="s">
        <v>290</v>
      </c>
      <c r="G191" s="258"/>
      <c r="H191" s="262">
        <v>113</v>
      </c>
      <c r="I191" s="263"/>
      <c r="J191" s="258"/>
      <c r="K191" s="258"/>
      <c r="L191" s="264"/>
      <c r="M191" s="265"/>
      <c r="N191" s="266"/>
      <c r="O191" s="266"/>
      <c r="P191" s="266"/>
      <c r="Q191" s="266"/>
      <c r="R191" s="266"/>
      <c r="S191" s="266"/>
      <c r="T191" s="26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8" t="s">
        <v>137</v>
      </c>
      <c r="AU191" s="268" t="s">
        <v>85</v>
      </c>
      <c r="AV191" s="13" t="s">
        <v>85</v>
      </c>
      <c r="AW191" s="13" t="s">
        <v>31</v>
      </c>
      <c r="AX191" s="13" t="s">
        <v>75</v>
      </c>
      <c r="AY191" s="268" t="s">
        <v>124</v>
      </c>
    </row>
    <row r="192" s="2" customFormat="1" ht="21.75" customHeight="1">
      <c r="A192" s="37"/>
      <c r="B192" s="38"/>
      <c r="C192" s="247" t="s">
        <v>291</v>
      </c>
      <c r="D192" s="247" t="s">
        <v>132</v>
      </c>
      <c r="E192" s="248" t="s">
        <v>292</v>
      </c>
      <c r="F192" s="249" t="s">
        <v>293</v>
      </c>
      <c r="G192" s="250" t="s">
        <v>155</v>
      </c>
      <c r="H192" s="251">
        <v>113</v>
      </c>
      <c r="I192" s="252"/>
      <c r="J192" s="253">
        <f>ROUND(I192*H192,2)</f>
        <v>0</v>
      </c>
      <c r="K192" s="249" t="s">
        <v>1</v>
      </c>
      <c r="L192" s="254"/>
      <c r="M192" s="255" t="s">
        <v>1</v>
      </c>
      <c r="N192" s="256" t="s">
        <v>40</v>
      </c>
      <c r="O192" s="90"/>
      <c r="P192" s="243">
        <f>O192*H192</f>
        <v>0</v>
      </c>
      <c r="Q192" s="243">
        <v>0</v>
      </c>
      <c r="R192" s="243">
        <f>Q192*H192</f>
        <v>0</v>
      </c>
      <c r="S192" s="243">
        <v>0</v>
      </c>
      <c r="T192" s="244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45" t="s">
        <v>136</v>
      </c>
      <c r="AT192" s="245" t="s">
        <v>132</v>
      </c>
      <c r="AU192" s="245" t="s">
        <v>85</v>
      </c>
      <c r="AY192" s="16" t="s">
        <v>124</v>
      </c>
      <c r="BE192" s="246">
        <f>IF(N192="základní",J192,0)</f>
        <v>0</v>
      </c>
      <c r="BF192" s="246">
        <f>IF(N192="snížená",J192,0)</f>
        <v>0</v>
      </c>
      <c r="BG192" s="246">
        <f>IF(N192="zákl. přenesená",J192,0)</f>
        <v>0</v>
      </c>
      <c r="BH192" s="246">
        <f>IF(N192="sníž. přenesená",J192,0)</f>
        <v>0</v>
      </c>
      <c r="BI192" s="246">
        <f>IF(N192="nulová",J192,0)</f>
        <v>0</v>
      </c>
      <c r="BJ192" s="16" t="s">
        <v>83</v>
      </c>
      <c r="BK192" s="246">
        <f>ROUND(I192*H192,2)</f>
        <v>0</v>
      </c>
      <c r="BL192" s="16" t="s">
        <v>131</v>
      </c>
      <c r="BM192" s="245" t="s">
        <v>294</v>
      </c>
    </row>
    <row r="193" s="2" customFormat="1" ht="21.75" customHeight="1">
      <c r="A193" s="37"/>
      <c r="B193" s="38"/>
      <c r="C193" s="234" t="s">
        <v>214</v>
      </c>
      <c r="D193" s="234" t="s">
        <v>126</v>
      </c>
      <c r="E193" s="235" t="s">
        <v>295</v>
      </c>
      <c r="F193" s="236" t="s">
        <v>296</v>
      </c>
      <c r="G193" s="237" t="s">
        <v>297</v>
      </c>
      <c r="H193" s="238">
        <v>338</v>
      </c>
      <c r="I193" s="239"/>
      <c r="J193" s="240">
        <f>ROUND(I193*H193,2)</f>
        <v>0</v>
      </c>
      <c r="K193" s="236" t="s">
        <v>130</v>
      </c>
      <c r="L193" s="43"/>
      <c r="M193" s="241" t="s">
        <v>1</v>
      </c>
      <c r="N193" s="242" t="s">
        <v>40</v>
      </c>
      <c r="O193" s="90"/>
      <c r="P193" s="243">
        <f>O193*H193</f>
        <v>0</v>
      </c>
      <c r="Q193" s="243">
        <v>0</v>
      </c>
      <c r="R193" s="243">
        <f>Q193*H193</f>
        <v>0</v>
      </c>
      <c r="S193" s="243">
        <v>0</v>
      </c>
      <c r="T193" s="244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45" t="s">
        <v>131</v>
      </c>
      <c r="AT193" s="245" t="s">
        <v>126</v>
      </c>
      <c r="AU193" s="245" t="s">
        <v>85</v>
      </c>
      <c r="AY193" s="16" t="s">
        <v>124</v>
      </c>
      <c r="BE193" s="246">
        <f>IF(N193="základní",J193,0)</f>
        <v>0</v>
      </c>
      <c r="BF193" s="246">
        <f>IF(N193="snížená",J193,0)</f>
        <v>0</v>
      </c>
      <c r="BG193" s="246">
        <f>IF(N193="zákl. přenesená",J193,0)</f>
        <v>0</v>
      </c>
      <c r="BH193" s="246">
        <f>IF(N193="sníž. přenesená",J193,0)</f>
        <v>0</v>
      </c>
      <c r="BI193" s="246">
        <f>IF(N193="nulová",J193,0)</f>
        <v>0</v>
      </c>
      <c r="BJ193" s="16" t="s">
        <v>83</v>
      </c>
      <c r="BK193" s="246">
        <f>ROUND(I193*H193,2)</f>
        <v>0</v>
      </c>
      <c r="BL193" s="16" t="s">
        <v>131</v>
      </c>
      <c r="BM193" s="245" t="s">
        <v>298</v>
      </c>
    </row>
    <row r="194" s="13" customFormat="1">
      <c r="A194" s="13"/>
      <c r="B194" s="257"/>
      <c r="C194" s="258"/>
      <c r="D194" s="259" t="s">
        <v>137</v>
      </c>
      <c r="E194" s="260" t="s">
        <v>1</v>
      </c>
      <c r="F194" s="261" t="s">
        <v>299</v>
      </c>
      <c r="G194" s="258"/>
      <c r="H194" s="262">
        <v>338</v>
      </c>
      <c r="I194" s="263"/>
      <c r="J194" s="258"/>
      <c r="K194" s="258"/>
      <c r="L194" s="264"/>
      <c r="M194" s="265"/>
      <c r="N194" s="266"/>
      <c r="O194" s="266"/>
      <c r="P194" s="266"/>
      <c r="Q194" s="266"/>
      <c r="R194" s="266"/>
      <c r="S194" s="266"/>
      <c r="T194" s="26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8" t="s">
        <v>137</v>
      </c>
      <c r="AU194" s="268" t="s">
        <v>85</v>
      </c>
      <c r="AV194" s="13" t="s">
        <v>85</v>
      </c>
      <c r="AW194" s="13" t="s">
        <v>31</v>
      </c>
      <c r="AX194" s="13" t="s">
        <v>75</v>
      </c>
      <c r="AY194" s="268" t="s">
        <v>124</v>
      </c>
    </row>
    <row r="195" s="14" customFormat="1">
      <c r="A195" s="14"/>
      <c r="B195" s="269"/>
      <c r="C195" s="270"/>
      <c r="D195" s="259" t="s">
        <v>137</v>
      </c>
      <c r="E195" s="271" t="s">
        <v>1</v>
      </c>
      <c r="F195" s="272" t="s">
        <v>139</v>
      </c>
      <c r="G195" s="270"/>
      <c r="H195" s="273">
        <v>338</v>
      </c>
      <c r="I195" s="274"/>
      <c r="J195" s="270"/>
      <c r="K195" s="270"/>
      <c r="L195" s="275"/>
      <c r="M195" s="276"/>
      <c r="N195" s="277"/>
      <c r="O195" s="277"/>
      <c r="P195" s="277"/>
      <c r="Q195" s="277"/>
      <c r="R195" s="277"/>
      <c r="S195" s="277"/>
      <c r="T195" s="27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79" t="s">
        <v>137</v>
      </c>
      <c r="AU195" s="279" t="s">
        <v>85</v>
      </c>
      <c r="AV195" s="14" t="s">
        <v>131</v>
      </c>
      <c r="AW195" s="14" t="s">
        <v>31</v>
      </c>
      <c r="AX195" s="14" t="s">
        <v>83</v>
      </c>
      <c r="AY195" s="279" t="s">
        <v>124</v>
      </c>
    </row>
    <row r="196" s="2" customFormat="1" ht="16.5" customHeight="1">
      <c r="A196" s="37"/>
      <c r="B196" s="38"/>
      <c r="C196" s="247" t="s">
        <v>300</v>
      </c>
      <c r="D196" s="247" t="s">
        <v>132</v>
      </c>
      <c r="E196" s="248" t="s">
        <v>301</v>
      </c>
      <c r="F196" s="249" t="s">
        <v>302</v>
      </c>
      <c r="G196" s="250" t="s">
        <v>297</v>
      </c>
      <c r="H196" s="251">
        <v>338</v>
      </c>
      <c r="I196" s="252"/>
      <c r="J196" s="253">
        <f>ROUND(I196*H196,2)</f>
        <v>0</v>
      </c>
      <c r="K196" s="249" t="s">
        <v>1</v>
      </c>
      <c r="L196" s="254"/>
      <c r="M196" s="255" t="s">
        <v>1</v>
      </c>
      <c r="N196" s="256" t="s">
        <v>40</v>
      </c>
      <c r="O196" s="90"/>
      <c r="P196" s="243">
        <f>O196*H196</f>
        <v>0</v>
      </c>
      <c r="Q196" s="243">
        <v>0</v>
      </c>
      <c r="R196" s="243">
        <f>Q196*H196</f>
        <v>0</v>
      </c>
      <c r="S196" s="243">
        <v>0</v>
      </c>
      <c r="T196" s="244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45" t="s">
        <v>136</v>
      </c>
      <c r="AT196" s="245" t="s">
        <v>132</v>
      </c>
      <c r="AU196" s="245" t="s">
        <v>85</v>
      </c>
      <c r="AY196" s="16" t="s">
        <v>124</v>
      </c>
      <c r="BE196" s="246">
        <f>IF(N196="základní",J196,0)</f>
        <v>0</v>
      </c>
      <c r="BF196" s="246">
        <f>IF(N196="snížená",J196,0)</f>
        <v>0</v>
      </c>
      <c r="BG196" s="246">
        <f>IF(N196="zákl. přenesená",J196,0)</f>
        <v>0</v>
      </c>
      <c r="BH196" s="246">
        <f>IF(N196="sníž. přenesená",J196,0)</f>
        <v>0</v>
      </c>
      <c r="BI196" s="246">
        <f>IF(N196="nulová",J196,0)</f>
        <v>0</v>
      </c>
      <c r="BJ196" s="16" t="s">
        <v>83</v>
      </c>
      <c r="BK196" s="246">
        <f>ROUND(I196*H196,2)</f>
        <v>0</v>
      </c>
      <c r="BL196" s="16" t="s">
        <v>131</v>
      </c>
      <c r="BM196" s="245" t="s">
        <v>303</v>
      </c>
    </row>
    <row r="197" s="13" customFormat="1">
      <c r="A197" s="13"/>
      <c r="B197" s="257"/>
      <c r="C197" s="258"/>
      <c r="D197" s="259" t="s">
        <v>137</v>
      </c>
      <c r="E197" s="260" t="s">
        <v>1</v>
      </c>
      <c r="F197" s="261" t="s">
        <v>304</v>
      </c>
      <c r="G197" s="258"/>
      <c r="H197" s="262">
        <v>338</v>
      </c>
      <c r="I197" s="263"/>
      <c r="J197" s="258"/>
      <c r="K197" s="258"/>
      <c r="L197" s="264"/>
      <c r="M197" s="265"/>
      <c r="N197" s="266"/>
      <c r="O197" s="266"/>
      <c r="P197" s="266"/>
      <c r="Q197" s="266"/>
      <c r="R197" s="266"/>
      <c r="S197" s="266"/>
      <c r="T197" s="26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8" t="s">
        <v>137</v>
      </c>
      <c r="AU197" s="268" t="s">
        <v>85</v>
      </c>
      <c r="AV197" s="13" t="s">
        <v>85</v>
      </c>
      <c r="AW197" s="13" t="s">
        <v>31</v>
      </c>
      <c r="AX197" s="13" t="s">
        <v>75</v>
      </c>
      <c r="AY197" s="268" t="s">
        <v>124</v>
      </c>
    </row>
    <row r="198" s="14" customFormat="1">
      <c r="A198" s="14"/>
      <c r="B198" s="269"/>
      <c r="C198" s="270"/>
      <c r="D198" s="259" t="s">
        <v>137</v>
      </c>
      <c r="E198" s="271" t="s">
        <v>1</v>
      </c>
      <c r="F198" s="272" t="s">
        <v>139</v>
      </c>
      <c r="G198" s="270"/>
      <c r="H198" s="273">
        <v>338</v>
      </c>
      <c r="I198" s="274"/>
      <c r="J198" s="270"/>
      <c r="K198" s="270"/>
      <c r="L198" s="275"/>
      <c r="M198" s="276"/>
      <c r="N198" s="277"/>
      <c r="O198" s="277"/>
      <c r="P198" s="277"/>
      <c r="Q198" s="277"/>
      <c r="R198" s="277"/>
      <c r="S198" s="277"/>
      <c r="T198" s="278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79" t="s">
        <v>137</v>
      </c>
      <c r="AU198" s="279" t="s">
        <v>85</v>
      </c>
      <c r="AV198" s="14" t="s">
        <v>131</v>
      </c>
      <c r="AW198" s="14" t="s">
        <v>31</v>
      </c>
      <c r="AX198" s="14" t="s">
        <v>83</v>
      </c>
      <c r="AY198" s="279" t="s">
        <v>124</v>
      </c>
    </row>
    <row r="199" s="12" customFormat="1" ht="22.8" customHeight="1">
      <c r="A199" s="12"/>
      <c r="B199" s="218"/>
      <c r="C199" s="219"/>
      <c r="D199" s="220" t="s">
        <v>74</v>
      </c>
      <c r="E199" s="232" t="s">
        <v>161</v>
      </c>
      <c r="F199" s="232" t="s">
        <v>305</v>
      </c>
      <c r="G199" s="219"/>
      <c r="H199" s="219"/>
      <c r="I199" s="222"/>
      <c r="J199" s="233">
        <f>BK199</f>
        <v>0</v>
      </c>
      <c r="K199" s="219"/>
      <c r="L199" s="224"/>
      <c r="M199" s="225"/>
      <c r="N199" s="226"/>
      <c r="O199" s="226"/>
      <c r="P199" s="227">
        <f>SUM(P200:P204)</f>
        <v>0</v>
      </c>
      <c r="Q199" s="226"/>
      <c r="R199" s="227">
        <f>SUM(R200:R204)</f>
        <v>0</v>
      </c>
      <c r="S199" s="226"/>
      <c r="T199" s="228">
        <f>SUM(T200:T204)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29" t="s">
        <v>83</v>
      </c>
      <c r="AT199" s="230" t="s">
        <v>74</v>
      </c>
      <c r="AU199" s="230" t="s">
        <v>83</v>
      </c>
      <c r="AY199" s="229" t="s">
        <v>124</v>
      </c>
      <c r="BK199" s="231">
        <f>SUM(BK200:BK204)</f>
        <v>0</v>
      </c>
    </row>
    <row r="200" s="2" customFormat="1" ht="16.5" customHeight="1">
      <c r="A200" s="37"/>
      <c r="B200" s="38"/>
      <c r="C200" s="234" t="s">
        <v>217</v>
      </c>
      <c r="D200" s="234" t="s">
        <v>126</v>
      </c>
      <c r="E200" s="235" t="s">
        <v>306</v>
      </c>
      <c r="F200" s="236" t="s">
        <v>307</v>
      </c>
      <c r="G200" s="237" t="s">
        <v>224</v>
      </c>
      <c r="H200" s="238">
        <v>1</v>
      </c>
      <c r="I200" s="239"/>
      <c r="J200" s="240">
        <f>ROUND(I200*H200,2)</f>
        <v>0</v>
      </c>
      <c r="K200" s="236" t="s">
        <v>176</v>
      </c>
      <c r="L200" s="43"/>
      <c r="M200" s="241" t="s">
        <v>1</v>
      </c>
      <c r="N200" s="242" t="s">
        <v>40</v>
      </c>
      <c r="O200" s="90"/>
      <c r="P200" s="243">
        <f>O200*H200</f>
        <v>0</v>
      </c>
      <c r="Q200" s="243">
        <v>0</v>
      </c>
      <c r="R200" s="243">
        <f>Q200*H200</f>
        <v>0</v>
      </c>
      <c r="S200" s="243">
        <v>0</v>
      </c>
      <c r="T200" s="244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45" t="s">
        <v>131</v>
      </c>
      <c r="AT200" s="245" t="s">
        <v>126</v>
      </c>
      <c r="AU200" s="245" t="s">
        <v>85</v>
      </c>
      <c r="AY200" s="16" t="s">
        <v>124</v>
      </c>
      <c r="BE200" s="246">
        <f>IF(N200="základní",J200,0)</f>
        <v>0</v>
      </c>
      <c r="BF200" s="246">
        <f>IF(N200="snížená",J200,0)</f>
        <v>0</v>
      </c>
      <c r="BG200" s="246">
        <f>IF(N200="zákl. přenesená",J200,0)</f>
        <v>0</v>
      </c>
      <c r="BH200" s="246">
        <f>IF(N200="sníž. přenesená",J200,0)</f>
        <v>0</v>
      </c>
      <c r="BI200" s="246">
        <f>IF(N200="nulová",J200,0)</f>
        <v>0</v>
      </c>
      <c r="BJ200" s="16" t="s">
        <v>83</v>
      </c>
      <c r="BK200" s="246">
        <f>ROUND(I200*H200,2)</f>
        <v>0</v>
      </c>
      <c r="BL200" s="16" t="s">
        <v>131</v>
      </c>
      <c r="BM200" s="245" t="s">
        <v>308</v>
      </c>
    </row>
    <row r="201" s="2" customFormat="1" ht="16.5" customHeight="1">
      <c r="A201" s="37"/>
      <c r="B201" s="38"/>
      <c r="C201" s="234" t="s">
        <v>220</v>
      </c>
      <c r="D201" s="234" t="s">
        <v>126</v>
      </c>
      <c r="E201" s="235" t="s">
        <v>309</v>
      </c>
      <c r="F201" s="236" t="s">
        <v>310</v>
      </c>
      <c r="G201" s="237" t="s">
        <v>224</v>
      </c>
      <c r="H201" s="238">
        <v>1</v>
      </c>
      <c r="I201" s="239"/>
      <c r="J201" s="240">
        <f>ROUND(I201*H201,2)</f>
        <v>0</v>
      </c>
      <c r="K201" s="236" t="s">
        <v>130</v>
      </c>
      <c r="L201" s="43"/>
      <c r="M201" s="241" t="s">
        <v>1</v>
      </c>
      <c r="N201" s="242" t="s">
        <v>40</v>
      </c>
      <c r="O201" s="90"/>
      <c r="P201" s="243">
        <f>O201*H201</f>
        <v>0</v>
      </c>
      <c r="Q201" s="243">
        <v>0</v>
      </c>
      <c r="R201" s="243">
        <f>Q201*H201</f>
        <v>0</v>
      </c>
      <c r="S201" s="243">
        <v>0</v>
      </c>
      <c r="T201" s="244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45" t="s">
        <v>131</v>
      </c>
      <c r="AT201" s="245" t="s">
        <v>126</v>
      </c>
      <c r="AU201" s="245" t="s">
        <v>85</v>
      </c>
      <c r="AY201" s="16" t="s">
        <v>124</v>
      </c>
      <c r="BE201" s="246">
        <f>IF(N201="základní",J201,0)</f>
        <v>0</v>
      </c>
      <c r="BF201" s="246">
        <f>IF(N201="snížená",J201,0)</f>
        <v>0</v>
      </c>
      <c r="BG201" s="246">
        <f>IF(N201="zákl. přenesená",J201,0)</f>
        <v>0</v>
      </c>
      <c r="BH201" s="246">
        <f>IF(N201="sníž. přenesená",J201,0)</f>
        <v>0</v>
      </c>
      <c r="BI201" s="246">
        <f>IF(N201="nulová",J201,0)</f>
        <v>0</v>
      </c>
      <c r="BJ201" s="16" t="s">
        <v>83</v>
      </c>
      <c r="BK201" s="246">
        <f>ROUND(I201*H201,2)</f>
        <v>0</v>
      </c>
      <c r="BL201" s="16" t="s">
        <v>131</v>
      </c>
      <c r="BM201" s="245" t="s">
        <v>311</v>
      </c>
    </row>
    <row r="202" s="13" customFormat="1">
      <c r="A202" s="13"/>
      <c r="B202" s="257"/>
      <c r="C202" s="258"/>
      <c r="D202" s="259" t="s">
        <v>137</v>
      </c>
      <c r="E202" s="260" t="s">
        <v>1</v>
      </c>
      <c r="F202" s="261" t="s">
        <v>312</v>
      </c>
      <c r="G202" s="258"/>
      <c r="H202" s="262">
        <v>1</v>
      </c>
      <c r="I202" s="263"/>
      <c r="J202" s="258"/>
      <c r="K202" s="258"/>
      <c r="L202" s="264"/>
      <c r="M202" s="265"/>
      <c r="N202" s="266"/>
      <c r="O202" s="266"/>
      <c r="P202" s="266"/>
      <c r="Q202" s="266"/>
      <c r="R202" s="266"/>
      <c r="S202" s="266"/>
      <c r="T202" s="26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8" t="s">
        <v>137</v>
      </c>
      <c r="AU202" s="268" t="s">
        <v>85</v>
      </c>
      <c r="AV202" s="13" t="s">
        <v>85</v>
      </c>
      <c r="AW202" s="13" t="s">
        <v>31</v>
      </c>
      <c r="AX202" s="13" t="s">
        <v>75</v>
      </c>
      <c r="AY202" s="268" t="s">
        <v>124</v>
      </c>
    </row>
    <row r="203" s="2" customFormat="1" ht="16.5" customHeight="1">
      <c r="A203" s="37"/>
      <c r="B203" s="38"/>
      <c r="C203" s="234" t="s">
        <v>313</v>
      </c>
      <c r="D203" s="234" t="s">
        <v>126</v>
      </c>
      <c r="E203" s="235" t="s">
        <v>314</v>
      </c>
      <c r="F203" s="236" t="s">
        <v>315</v>
      </c>
      <c r="G203" s="237" t="s">
        <v>224</v>
      </c>
      <c r="H203" s="238">
        <v>1</v>
      </c>
      <c r="I203" s="239"/>
      <c r="J203" s="240">
        <f>ROUND(I203*H203,2)</f>
        <v>0</v>
      </c>
      <c r="K203" s="236" t="s">
        <v>130</v>
      </c>
      <c r="L203" s="43"/>
      <c r="M203" s="241" t="s">
        <v>1</v>
      </c>
      <c r="N203" s="242" t="s">
        <v>40</v>
      </c>
      <c r="O203" s="90"/>
      <c r="P203" s="243">
        <f>O203*H203</f>
        <v>0</v>
      </c>
      <c r="Q203" s="243">
        <v>0</v>
      </c>
      <c r="R203" s="243">
        <f>Q203*H203</f>
        <v>0</v>
      </c>
      <c r="S203" s="243">
        <v>0</v>
      </c>
      <c r="T203" s="244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45" t="s">
        <v>131</v>
      </c>
      <c r="AT203" s="245" t="s">
        <v>126</v>
      </c>
      <c r="AU203" s="245" t="s">
        <v>85</v>
      </c>
      <c r="AY203" s="16" t="s">
        <v>124</v>
      </c>
      <c r="BE203" s="246">
        <f>IF(N203="základní",J203,0)</f>
        <v>0</v>
      </c>
      <c r="BF203" s="246">
        <f>IF(N203="snížená",J203,0)</f>
        <v>0</v>
      </c>
      <c r="BG203" s="246">
        <f>IF(N203="zákl. přenesená",J203,0)</f>
        <v>0</v>
      </c>
      <c r="BH203" s="246">
        <f>IF(N203="sníž. přenesená",J203,0)</f>
        <v>0</v>
      </c>
      <c r="BI203" s="246">
        <f>IF(N203="nulová",J203,0)</f>
        <v>0</v>
      </c>
      <c r="BJ203" s="16" t="s">
        <v>83</v>
      </c>
      <c r="BK203" s="246">
        <f>ROUND(I203*H203,2)</f>
        <v>0</v>
      </c>
      <c r="BL203" s="16" t="s">
        <v>131</v>
      </c>
      <c r="BM203" s="245" t="s">
        <v>316</v>
      </c>
    </row>
    <row r="204" s="2" customFormat="1" ht="16.5" customHeight="1">
      <c r="A204" s="37"/>
      <c r="B204" s="38"/>
      <c r="C204" s="234" t="s">
        <v>225</v>
      </c>
      <c r="D204" s="234" t="s">
        <v>126</v>
      </c>
      <c r="E204" s="235" t="s">
        <v>317</v>
      </c>
      <c r="F204" s="236" t="s">
        <v>318</v>
      </c>
      <c r="G204" s="237" t="s">
        <v>224</v>
      </c>
      <c r="H204" s="238">
        <v>1</v>
      </c>
      <c r="I204" s="239"/>
      <c r="J204" s="240">
        <f>ROUND(I204*H204,2)</f>
        <v>0</v>
      </c>
      <c r="K204" s="236" t="s">
        <v>130</v>
      </c>
      <c r="L204" s="43"/>
      <c r="M204" s="241" t="s">
        <v>1</v>
      </c>
      <c r="N204" s="242" t="s">
        <v>40</v>
      </c>
      <c r="O204" s="90"/>
      <c r="P204" s="243">
        <f>O204*H204</f>
        <v>0</v>
      </c>
      <c r="Q204" s="243">
        <v>0</v>
      </c>
      <c r="R204" s="243">
        <f>Q204*H204</f>
        <v>0</v>
      </c>
      <c r="S204" s="243">
        <v>0</v>
      </c>
      <c r="T204" s="244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45" t="s">
        <v>131</v>
      </c>
      <c r="AT204" s="245" t="s">
        <v>126</v>
      </c>
      <c r="AU204" s="245" t="s">
        <v>85</v>
      </c>
      <c r="AY204" s="16" t="s">
        <v>124</v>
      </c>
      <c r="BE204" s="246">
        <f>IF(N204="základní",J204,0)</f>
        <v>0</v>
      </c>
      <c r="BF204" s="246">
        <f>IF(N204="snížená",J204,0)</f>
        <v>0</v>
      </c>
      <c r="BG204" s="246">
        <f>IF(N204="zákl. přenesená",J204,0)</f>
        <v>0</v>
      </c>
      <c r="BH204" s="246">
        <f>IF(N204="sníž. přenesená",J204,0)</f>
        <v>0</v>
      </c>
      <c r="BI204" s="246">
        <f>IF(N204="nulová",J204,0)</f>
        <v>0</v>
      </c>
      <c r="BJ204" s="16" t="s">
        <v>83</v>
      </c>
      <c r="BK204" s="246">
        <f>ROUND(I204*H204,2)</f>
        <v>0</v>
      </c>
      <c r="BL204" s="16" t="s">
        <v>131</v>
      </c>
      <c r="BM204" s="245" t="s">
        <v>319</v>
      </c>
    </row>
    <row r="205" s="12" customFormat="1" ht="22.8" customHeight="1">
      <c r="A205" s="12"/>
      <c r="B205" s="218"/>
      <c r="C205" s="219"/>
      <c r="D205" s="220" t="s">
        <v>74</v>
      </c>
      <c r="E205" s="232" t="s">
        <v>320</v>
      </c>
      <c r="F205" s="232" t="s">
        <v>321</v>
      </c>
      <c r="G205" s="219"/>
      <c r="H205" s="219"/>
      <c r="I205" s="222"/>
      <c r="J205" s="233">
        <f>BK205</f>
        <v>0</v>
      </c>
      <c r="K205" s="219"/>
      <c r="L205" s="224"/>
      <c r="M205" s="225"/>
      <c r="N205" s="226"/>
      <c r="O205" s="226"/>
      <c r="P205" s="227">
        <f>P206</f>
        <v>0</v>
      </c>
      <c r="Q205" s="226"/>
      <c r="R205" s="227">
        <f>R206</f>
        <v>0</v>
      </c>
      <c r="S205" s="226"/>
      <c r="T205" s="228">
        <f>T206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29" t="s">
        <v>83</v>
      </c>
      <c r="AT205" s="230" t="s">
        <v>74</v>
      </c>
      <c r="AU205" s="230" t="s">
        <v>83</v>
      </c>
      <c r="AY205" s="229" t="s">
        <v>124</v>
      </c>
      <c r="BK205" s="231">
        <f>BK206</f>
        <v>0</v>
      </c>
    </row>
    <row r="206" s="2" customFormat="1" ht="21.75" customHeight="1">
      <c r="A206" s="37"/>
      <c r="B206" s="38"/>
      <c r="C206" s="234" t="s">
        <v>322</v>
      </c>
      <c r="D206" s="234" t="s">
        <v>126</v>
      </c>
      <c r="E206" s="235" t="s">
        <v>323</v>
      </c>
      <c r="F206" s="236" t="s">
        <v>324</v>
      </c>
      <c r="G206" s="237" t="s">
        <v>325</v>
      </c>
      <c r="H206" s="238">
        <v>20.231000000000002</v>
      </c>
      <c r="I206" s="239"/>
      <c r="J206" s="240">
        <f>ROUND(I206*H206,2)</f>
        <v>0</v>
      </c>
      <c r="K206" s="236" t="s">
        <v>130</v>
      </c>
      <c r="L206" s="43"/>
      <c r="M206" s="280" t="s">
        <v>1</v>
      </c>
      <c r="N206" s="281" t="s">
        <v>40</v>
      </c>
      <c r="O206" s="282"/>
      <c r="P206" s="283">
        <f>O206*H206</f>
        <v>0</v>
      </c>
      <c r="Q206" s="283">
        <v>0</v>
      </c>
      <c r="R206" s="283">
        <f>Q206*H206</f>
        <v>0</v>
      </c>
      <c r="S206" s="283">
        <v>0</v>
      </c>
      <c r="T206" s="284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45" t="s">
        <v>131</v>
      </c>
      <c r="AT206" s="245" t="s">
        <v>126</v>
      </c>
      <c r="AU206" s="245" t="s">
        <v>85</v>
      </c>
      <c r="AY206" s="16" t="s">
        <v>124</v>
      </c>
      <c r="BE206" s="246">
        <f>IF(N206="základní",J206,0)</f>
        <v>0</v>
      </c>
      <c r="BF206" s="246">
        <f>IF(N206="snížená",J206,0)</f>
        <v>0</v>
      </c>
      <c r="BG206" s="246">
        <f>IF(N206="zákl. přenesená",J206,0)</f>
        <v>0</v>
      </c>
      <c r="BH206" s="246">
        <f>IF(N206="sníž. přenesená",J206,0)</f>
        <v>0</v>
      </c>
      <c r="BI206" s="246">
        <f>IF(N206="nulová",J206,0)</f>
        <v>0</v>
      </c>
      <c r="BJ206" s="16" t="s">
        <v>83</v>
      </c>
      <c r="BK206" s="246">
        <f>ROUND(I206*H206,2)</f>
        <v>0</v>
      </c>
      <c r="BL206" s="16" t="s">
        <v>131</v>
      </c>
      <c r="BM206" s="245" t="s">
        <v>326</v>
      </c>
    </row>
    <row r="207" s="2" customFormat="1" ht="6.96" customHeight="1">
      <c r="A207" s="37"/>
      <c r="B207" s="65"/>
      <c r="C207" s="66"/>
      <c r="D207" s="66"/>
      <c r="E207" s="66"/>
      <c r="F207" s="66"/>
      <c r="G207" s="66"/>
      <c r="H207" s="66"/>
      <c r="I207" s="182"/>
      <c r="J207" s="66"/>
      <c r="K207" s="66"/>
      <c r="L207" s="43"/>
      <c r="M207" s="37"/>
      <c r="O207" s="37"/>
      <c r="P207" s="37"/>
      <c r="Q207" s="37"/>
      <c r="R207" s="37"/>
      <c r="S207" s="37"/>
      <c r="T207" s="37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</row>
  </sheetData>
  <sheetProtection sheet="1" autoFilter="0" formatColumns="0" formatRows="0" objects="1" scenarios="1" spinCount="100000" saltValue="4ei+CtD7VK0HiPHu22xXiLlBB4PCjSEPTD4FuK9nag7YMaQdJF88AVbUJ+JuRDUVRIOaEReyM1PLm+VnuPRuBQ==" hashValue="NCAyxe4pUPBwQvkwKej0weVpjJ6uFotWH1NiYcRiFzYSSCfKKzhZOba4v2KsohvPP8Mdty0dV1mvS4BV+qE76A==" algorithmName="SHA-512" password="CC35"/>
  <autoFilter ref="C122:K206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5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85</v>
      </c>
    </row>
    <row r="4" s="1" customFormat="1" ht="24.96" customHeight="1">
      <c r="B4" s="19"/>
      <c r="D4" s="139" t="s">
        <v>94</v>
      </c>
      <c r="I4" s="135"/>
      <c r="L4" s="19"/>
      <c r="M4" s="140" t="s">
        <v>10</v>
      </c>
      <c r="AT4" s="16" t="s">
        <v>4</v>
      </c>
    </row>
    <row r="5" s="1" customFormat="1" ht="6.96" customHeight="1">
      <c r="B5" s="19"/>
      <c r="I5" s="135"/>
      <c r="L5" s="19"/>
    </row>
    <row r="6" s="1" customFormat="1" ht="12" customHeight="1">
      <c r="B6" s="19"/>
      <c r="D6" s="141" t="s">
        <v>16</v>
      </c>
      <c r="I6" s="135"/>
      <c r="L6" s="19"/>
    </row>
    <row r="7" s="1" customFormat="1" ht="16.5" customHeight="1">
      <c r="B7" s="19"/>
      <c r="E7" s="142" t="str">
        <f>'Rekapitulace stavby'!K6</f>
        <v>Objekt 1 - LBK 2602 (část) v k.ú. Vysočany u Ovesných Kladrub</v>
      </c>
      <c r="F7" s="141"/>
      <c r="G7" s="141"/>
      <c r="H7" s="141"/>
      <c r="I7" s="135"/>
      <c r="L7" s="19"/>
    </row>
    <row r="8" s="2" customFormat="1" ht="12" customHeight="1">
      <c r="A8" s="37"/>
      <c r="B8" s="43"/>
      <c r="C8" s="37"/>
      <c r="D8" s="141" t="s">
        <v>95</v>
      </c>
      <c r="E8" s="37"/>
      <c r="F8" s="37"/>
      <c r="G8" s="37"/>
      <c r="H8" s="37"/>
      <c r="I8" s="143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4" t="s">
        <v>327</v>
      </c>
      <c r="F9" s="37"/>
      <c r="G9" s="37"/>
      <c r="H9" s="37"/>
      <c r="I9" s="143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43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1" t="s">
        <v>18</v>
      </c>
      <c r="E11" s="37"/>
      <c r="F11" s="145" t="s">
        <v>1</v>
      </c>
      <c r="G11" s="37"/>
      <c r="H11" s="37"/>
      <c r="I11" s="146" t="s">
        <v>19</v>
      </c>
      <c r="J11" s="145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1" t="s">
        <v>20</v>
      </c>
      <c r="E12" s="37"/>
      <c r="F12" s="145" t="s">
        <v>21</v>
      </c>
      <c r="G12" s="37"/>
      <c r="H12" s="37"/>
      <c r="I12" s="146" t="s">
        <v>22</v>
      </c>
      <c r="J12" s="147" t="str">
        <f>'Rekapitulace stavby'!AN8</f>
        <v>9. 4. 2019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3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24</v>
      </c>
      <c r="E14" s="37"/>
      <c r="F14" s="37"/>
      <c r="G14" s="37"/>
      <c r="H14" s="37"/>
      <c r="I14" s="146" t="s">
        <v>25</v>
      </c>
      <c r="J14" s="145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5" t="str">
        <f>IF('Rekapitulace stavby'!E11="","",'Rekapitulace stavby'!E11)</f>
        <v xml:space="preserve"> </v>
      </c>
      <c r="F15" s="37"/>
      <c r="G15" s="37"/>
      <c r="H15" s="37"/>
      <c r="I15" s="146" t="s">
        <v>27</v>
      </c>
      <c r="J15" s="145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3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1" t="s">
        <v>28</v>
      </c>
      <c r="E17" s="37"/>
      <c r="F17" s="37"/>
      <c r="G17" s="37"/>
      <c r="H17" s="37"/>
      <c r="I17" s="146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5"/>
      <c r="G18" s="145"/>
      <c r="H18" s="145"/>
      <c r="I18" s="146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3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1" t="s">
        <v>30</v>
      </c>
      <c r="E20" s="37"/>
      <c r="F20" s="37"/>
      <c r="G20" s="37"/>
      <c r="H20" s="37"/>
      <c r="I20" s="146" t="s">
        <v>25</v>
      </c>
      <c r="J20" s="145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5" t="str">
        <f>IF('Rekapitulace stavby'!E17="","",'Rekapitulace stavby'!E17)</f>
        <v xml:space="preserve"> </v>
      </c>
      <c r="F21" s="37"/>
      <c r="G21" s="37"/>
      <c r="H21" s="37"/>
      <c r="I21" s="146" t="s">
        <v>27</v>
      </c>
      <c r="J21" s="145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3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1" t="s">
        <v>32</v>
      </c>
      <c r="E23" s="37"/>
      <c r="F23" s="37"/>
      <c r="G23" s="37"/>
      <c r="H23" s="37"/>
      <c r="I23" s="146" t="s">
        <v>25</v>
      </c>
      <c r="J23" s="145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5" t="s">
        <v>33</v>
      </c>
      <c r="F24" s="37"/>
      <c r="G24" s="37"/>
      <c r="H24" s="37"/>
      <c r="I24" s="146" t="s">
        <v>27</v>
      </c>
      <c r="J24" s="145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3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1" t="s">
        <v>34</v>
      </c>
      <c r="E26" s="37"/>
      <c r="F26" s="37"/>
      <c r="G26" s="37"/>
      <c r="H26" s="37"/>
      <c r="I26" s="143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51"/>
      <c r="J27" s="148"/>
      <c r="K27" s="148"/>
      <c r="L27" s="152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3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3"/>
      <c r="E29" s="153"/>
      <c r="F29" s="153"/>
      <c r="G29" s="153"/>
      <c r="H29" s="153"/>
      <c r="I29" s="154"/>
      <c r="J29" s="153"/>
      <c r="K29" s="15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5" t="s">
        <v>35</v>
      </c>
      <c r="E30" s="37"/>
      <c r="F30" s="37"/>
      <c r="G30" s="37"/>
      <c r="H30" s="37"/>
      <c r="I30" s="143"/>
      <c r="J30" s="156">
        <f>ROUND(J118,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3"/>
      <c r="E31" s="153"/>
      <c r="F31" s="153"/>
      <c r="G31" s="153"/>
      <c r="H31" s="153"/>
      <c r="I31" s="154"/>
      <c r="J31" s="153"/>
      <c r="K31" s="153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7" t="s">
        <v>37</v>
      </c>
      <c r="G32" s="37"/>
      <c r="H32" s="37"/>
      <c r="I32" s="158" t="s">
        <v>36</v>
      </c>
      <c r="J32" s="157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9" t="s">
        <v>39</v>
      </c>
      <c r="E33" s="141" t="s">
        <v>40</v>
      </c>
      <c r="F33" s="160">
        <f>ROUND((SUM(BE118:BE148)),  2)</f>
        <v>0</v>
      </c>
      <c r="G33" s="37"/>
      <c r="H33" s="37"/>
      <c r="I33" s="161">
        <v>0.20999999999999999</v>
      </c>
      <c r="J33" s="160">
        <f>ROUND(((SUM(BE118:BE148))*I33),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1" t="s">
        <v>41</v>
      </c>
      <c r="F34" s="160">
        <f>ROUND((SUM(BF118:BF148)),  2)</f>
        <v>0</v>
      </c>
      <c r="G34" s="37"/>
      <c r="H34" s="37"/>
      <c r="I34" s="161">
        <v>0.14999999999999999</v>
      </c>
      <c r="J34" s="160">
        <f>ROUND(((SUM(BF118:BF148))*I34),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42</v>
      </c>
      <c r="F35" s="160">
        <f>ROUND((SUM(BG118:BG148)),  2)</f>
        <v>0</v>
      </c>
      <c r="G35" s="37"/>
      <c r="H35" s="37"/>
      <c r="I35" s="161">
        <v>0.20999999999999999</v>
      </c>
      <c r="J35" s="160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43</v>
      </c>
      <c r="F36" s="160">
        <f>ROUND((SUM(BH118:BH148)),  2)</f>
        <v>0</v>
      </c>
      <c r="G36" s="37"/>
      <c r="H36" s="37"/>
      <c r="I36" s="161">
        <v>0.14999999999999999</v>
      </c>
      <c r="J36" s="160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44</v>
      </c>
      <c r="F37" s="160">
        <f>ROUND((SUM(BI118:BI148)),  2)</f>
        <v>0</v>
      </c>
      <c r="G37" s="37"/>
      <c r="H37" s="37"/>
      <c r="I37" s="161">
        <v>0</v>
      </c>
      <c r="J37" s="16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43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2"/>
      <c r="D39" s="163" t="s">
        <v>45</v>
      </c>
      <c r="E39" s="164"/>
      <c r="F39" s="164"/>
      <c r="G39" s="165" t="s">
        <v>46</v>
      </c>
      <c r="H39" s="166" t="s">
        <v>47</v>
      </c>
      <c r="I39" s="167"/>
      <c r="J39" s="168">
        <f>SUM(J30:J37)</f>
        <v>0</v>
      </c>
      <c r="K39" s="169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43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I41" s="135"/>
      <c r="L41" s="19"/>
    </row>
    <row r="42" s="1" customFormat="1" ht="14.4" customHeight="1">
      <c r="B42" s="19"/>
      <c r="I42" s="135"/>
      <c r="L42" s="19"/>
    </row>
    <row r="43" s="1" customFormat="1" ht="14.4" customHeight="1">
      <c r="B43" s="19"/>
      <c r="I43" s="135"/>
      <c r="L43" s="19"/>
    </row>
    <row r="44" s="1" customFormat="1" ht="14.4" customHeight="1">
      <c r="B44" s="19"/>
      <c r="I44" s="135"/>
      <c r="L44" s="19"/>
    </row>
    <row r="45" s="1" customFormat="1" ht="14.4" customHeight="1">
      <c r="B45" s="19"/>
      <c r="I45" s="135"/>
      <c r="L45" s="19"/>
    </row>
    <row r="46" s="1" customFormat="1" ht="14.4" customHeight="1">
      <c r="B46" s="19"/>
      <c r="I46" s="135"/>
      <c r="L46" s="19"/>
    </row>
    <row r="47" s="1" customFormat="1" ht="14.4" customHeight="1">
      <c r="B47" s="19"/>
      <c r="I47" s="135"/>
      <c r="L47" s="19"/>
    </row>
    <row r="48" s="1" customFormat="1" ht="14.4" customHeight="1">
      <c r="B48" s="19"/>
      <c r="I48" s="135"/>
      <c r="L48" s="19"/>
    </row>
    <row r="49" s="1" customFormat="1" ht="14.4" customHeight="1">
      <c r="B49" s="19"/>
      <c r="I49" s="135"/>
      <c r="L49" s="19"/>
    </row>
    <row r="50" s="2" customFormat="1" ht="14.4" customHeight="1">
      <c r="B50" s="62"/>
      <c r="D50" s="170" t="s">
        <v>48</v>
      </c>
      <c r="E50" s="171"/>
      <c r="F50" s="171"/>
      <c r="G50" s="170" t="s">
        <v>49</v>
      </c>
      <c r="H50" s="171"/>
      <c r="I50" s="172"/>
      <c r="J50" s="171"/>
      <c r="K50" s="171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50</v>
      </c>
      <c r="E61" s="174"/>
      <c r="F61" s="175" t="s">
        <v>51</v>
      </c>
      <c r="G61" s="173" t="s">
        <v>50</v>
      </c>
      <c r="H61" s="174"/>
      <c r="I61" s="176"/>
      <c r="J61" s="177" t="s">
        <v>51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0" t="s">
        <v>52</v>
      </c>
      <c r="E65" s="178"/>
      <c r="F65" s="178"/>
      <c r="G65" s="170" t="s">
        <v>53</v>
      </c>
      <c r="H65" s="178"/>
      <c r="I65" s="179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50</v>
      </c>
      <c r="E76" s="174"/>
      <c r="F76" s="175" t="s">
        <v>51</v>
      </c>
      <c r="G76" s="173" t="s">
        <v>50</v>
      </c>
      <c r="H76" s="174"/>
      <c r="I76" s="176"/>
      <c r="J76" s="177" t="s">
        <v>51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97</v>
      </c>
      <c r="D82" s="39"/>
      <c r="E82" s="39"/>
      <c r="F82" s="39"/>
      <c r="G82" s="39"/>
      <c r="H82" s="39"/>
      <c r="I82" s="143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3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3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6" t="str">
        <f>E7</f>
        <v>Objekt 1 - LBK 2602 (část) v k.ú. Vysočany u Ovesných Kladrub</v>
      </c>
      <c r="F85" s="31"/>
      <c r="G85" s="31"/>
      <c r="H85" s="31"/>
      <c r="I85" s="143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95</v>
      </c>
      <c r="D86" s="39"/>
      <c r="E86" s="39"/>
      <c r="F86" s="39"/>
      <c r="G86" s="39"/>
      <c r="H86" s="39"/>
      <c r="I86" s="143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15 - následná péče 1.rok</v>
      </c>
      <c r="F87" s="39"/>
      <c r="G87" s="39"/>
      <c r="H87" s="39"/>
      <c r="I87" s="143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3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Vysočany u Ovesných Kladrub</v>
      </c>
      <c r="G89" s="39"/>
      <c r="H89" s="39"/>
      <c r="I89" s="146" t="s">
        <v>22</v>
      </c>
      <c r="J89" s="78" t="str">
        <f>IF(J12="","",J12)</f>
        <v>9. 4. 2019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3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146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146" t="s">
        <v>32</v>
      </c>
      <c r="J92" s="35" t="str">
        <f>E24</f>
        <v>Milan Hájek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3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7" t="s">
        <v>98</v>
      </c>
      <c r="D94" s="188"/>
      <c r="E94" s="188"/>
      <c r="F94" s="188"/>
      <c r="G94" s="188"/>
      <c r="H94" s="188"/>
      <c r="I94" s="189"/>
      <c r="J94" s="190" t="s">
        <v>99</v>
      </c>
      <c r="K94" s="188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3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1" t="s">
        <v>100</v>
      </c>
      <c r="D96" s="39"/>
      <c r="E96" s="39"/>
      <c r="F96" s="39"/>
      <c r="G96" s="39"/>
      <c r="H96" s="39"/>
      <c r="I96" s="143"/>
      <c r="J96" s="109">
        <f>J118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101</v>
      </c>
    </row>
    <row r="97" s="9" customFormat="1" ht="24.96" customHeight="1">
      <c r="A97" s="9"/>
      <c r="B97" s="192"/>
      <c r="C97" s="193"/>
      <c r="D97" s="194" t="s">
        <v>102</v>
      </c>
      <c r="E97" s="195"/>
      <c r="F97" s="195"/>
      <c r="G97" s="195"/>
      <c r="H97" s="195"/>
      <c r="I97" s="196"/>
      <c r="J97" s="197">
        <f>J119</f>
        <v>0</v>
      </c>
      <c r="K97" s="193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9"/>
      <c r="C98" s="200"/>
      <c r="D98" s="201" t="s">
        <v>328</v>
      </c>
      <c r="E98" s="202"/>
      <c r="F98" s="202"/>
      <c r="G98" s="202"/>
      <c r="H98" s="202"/>
      <c r="I98" s="203"/>
      <c r="J98" s="204">
        <f>J120</f>
        <v>0</v>
      </c>
      <c r="K98" s="200"/>
      <c r="L98" s="20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143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182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185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109</v>
      </c>
      <c r="D105" s="39"/>
      <c r="E105" s="39"/>
      <c r="F105" s="39"/>
      <c r="G105" s="39"/>
      <c r="H105" s="39"/>
      <c r="I105" s="143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143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143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86" t="str">
        <f>E7</f>
        <v>Objekt 1 - LBK 2602 (část) v k.ú. Vysočany u Ovesných Kladrub</v>
      </c>
      <c r="F108" s="31"/>
      <c r="G108" s="31"/>
      <c r="H108" s="31"/>
      <c r="I108" s="143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95</v>
      </c>
      <c r="D109" s="39"/>
      <c r="E109" s="39"/>
      <c r="F109" s="39"/>
      <c r="G109" s="39"/>
      <c r="H109" s="39"/>
      <c r="I109" s="143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75" t="str">
        <f>E9</f>
        <v>15 - následná péče 1.rok</v>
      </c>
      <c r="F110" s="39"/>
      <c r="G110" s="39"/>
      <c r="H110" s="39"/>
      <c r="I110" s="143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143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9"/>
      <c r="E112" s="39"/>
      <c r="F112" s="26" t="str">
        <f>F12</f>
        <v>Vysočany u Ovesných Kladrub</v>
      </c>
      <c r="G112" s="39"/>
      <c r="H112" s="39"/>
      <c r="I112" s="146" t="s">
        <v>22</v>
      </c>
      <c r="J112" s="78" t="str">
        <f>IF(J12="","",J12)</f>
        <v>9. 4. 2019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143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24</v>
      </c>
      <c r="D114" s="39"/>
      <c r="E114" s="39"/>
      <c r="F114" s="26" t="str">
        <f>E15</f>
        <v xml:space="preserve"> </v>
      </c>
      <c r="G114" s="39"/>
      <c r="H114" s="39"/>
      <c r="I114" s="146" t="s">
        <v>30</v>
      </c>
      <c r="J114" s="35" t="str">
        <f>E21</f>
        <v xml:space="preserve"> 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28</v>
      </c>
      <c r="D115" s="39"/>
      <c r="E115" s="39"/>
      <c r="F115" s="26" t="str">
        <f>IF(E18="","",E18)</f>
        <v>Vyplň údaj</v>
      </c>
      <c r="G115" s="39"/>
      <c r="H115" s="39"/>
      <c r="I115" s="146" t="s">
        <v>32</v>
      </c>
      <c r="J115" s="35" t="str">
        <f>E24</f>
        <v>Milan Hájek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9"/>
      <c r="D116" s="39"/>
      <c r="E116" s="39"/>
      <c r="F116" s="39"/>
      <c r="G116" s="39"/>
      <c r="H116" s="39"/>
      <c r="I116" s="143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206"/>
      <c r="B117" s="207"/>
      <c r="C117" s="208" t="s">
        <v>110</v>
      </c>
      <c r="D117" s="209" t="s">
        <v>60</v>
      </c>
      <c r="E117" s="209" t="s">
        <v>56</v>
      </c>
      <c r="F117" s="209" t="s">
        <v>57</v>
      </c>
      <c r="G117" s="209" t="s">
        <v>111</v>
      </c>
      <c r="H117" s="209" t="s">
        <v>112</v>
      </c>
      <c r="I117" s="210" t="s">
        <v>113</v>
      </c>
      <c r="J117" s="209" t="s">
        <v>99</v>
      </c>
      <c r="K117" s="211" t="s">
        <v>114</v>
      </c>
      <c r="L117" s="212"/>
      <c r="M117" s="99" t="s">
        <v>1</v>
      </c>
      <c r="N117" s="100" t="s">
        <v>39</v>
      </c>
      <c r="O117" s="100" t="s">
        <v>115</v>
      </c>
      <c r="P117" s="100" t="s">
        <v>116</v>
      </c>
      <c r="Q117" s="100" t="s">
        <v>117</v>
      </c>
      <c r="R117" s="100" t="s">
        <v>118</v>
      </c>
      <c r="S117" s="100" t="s">
        <v>119</v>
      </c>
      <c r="T117" s="101" t="s">
        <v>120</v>
      </c>
      <c r="U117" s="206"/>
      <c r="V117" s="206"/>
      <c r="W117" s="206"/>
      <c r="X117" s="206"/>
      <c r="Y117" s="206"/>
      <c r="Z117" s="206"/>
      <c r="AA117" s="206"/>
      <c r="AB117" s="206"/>
      <c r="AC117" s="206"/>
      <c r="AD117" s="206"/>
      <c r="AE117" s="206"/>
    </row>
    <row r="118" s="2" customFormat="1" ht="22.8" customHeight="1">
      <c r="A118" s="37"/>
      <c r="B118" s="38"/>
      <c r="C118" s="106" t="s">
        <v>121</v>
      </c>
      <c r="D118" s="39"/>
      <c r="E118" s="39"/>
      <c r="F118" s="39"/>
      <c r="G118" s="39"/>
      <c r="H118" s="39"/>
      <c r="I118" s="143"/>
      <c r="J118" s="213">
        <f>BK118</f>
        <v>0</v>
      </c>
      <c r="K118" s="39"/>
      <c r="L118" s="43"/>
      <c r="M118" s="102"/>
      <c r="N118" s="214"/>
      <c r="O118" s="103"/>
      <c r="P118" s="215">
        <f>P119</f>
        <v>0</v>
      </c>
      <c r="Q118" s="103"/>
      <c r="R118" s="215">
        <f>R119</f>
        <v>0</v>
      </c>
      <c r="S118" s="103"/>
      <c r="T118" s="216">
        <f>T119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74</v>
      </c>
      <c r="AU118" s="16" t="s">
        <v>101</v>
      </c>
      <c r="BK118" s="217">
        <f>BK119</f>
        <v>0</v>
      </c>
    </row>
    <row r="119" s="12" customFormat="1" ht="25.92" customHeight="1">
      <c r="A119" s="12"/>
      <c r="B119" s="218"/>
      <c r="C119" s="219"/>
      <c r="D119" s="220" t="s">
        <v>74</v>
      </c>
      <c r="E119" s="221" t="s">
        <v>122</v>
      </c>
      <c r="F119" s="221" t="s">
        <v>123</v>
      </c>
      <c r="G119" s="219"/>
      <c r="H119" s="219"/>
      <c r="I119" s="222"/>
      <c r="J119" s="223">
        <f>BK119</f>
        <v>0</v>
      </c>
      <c r="K119" s="219"/>
      <c r="L119" s="224"/>
      <c r="M119" s="225"/>
      <c r="N119" s="226"/>
      <c r="O119" s="226"/>
      <c r="P119" s="227">
        <f>P120</f>
        <v>0</v>
      </c>
      <c r="Q119" s="226"/>
      <c r="R119" s="227">
        <f>R120</f>
        <v>0</v>
      </c>
      <c r="S119" s="226"/>
      <c r="T119" s="228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29" t="s">
        <v>83</v>
      </c>
      <c r="AT119" s="230" t="s">
        <v>74</v>
      </c>
      <c r="AU119" s="230" t="s">
        <v>75</v>
      </c>
      <c r="AY119" s="229" t="s">
        <v>124</v>
      </c>
      <c r="BK119" s="231">
        <f>BK120</f>
        <v>0</v>
      </c>
    </row>
    <row r="120" s="12" customFormat="1" ht="22.8" customHeight="1">
      <c r="A120" s="12"/>
      <c r="B120" s="218"/>
      <c r="C120" s="219"/>
      <c r="D120" s="220" t="s">
        <v>74</v>
      </c>
      <c r="E120" s="232" t="s">
        <v>83</v>
      </c>
      <c r="F120" s="232" t="s">
        <v>329</v>
      </c>
      <c r="G120" s="219"/>
      <c r="H120" s="219"/>
      <c r="I120" s="222"/>
      <c r="J120" s="233">
        <f>BK120</f>
        <v>0</v>
      </c>
      <c r="K120" s="219"/>
      <c r="L120" s="224"/>
      <c r="M120" s="225"/>
      <c r="N120" s="226"/>
      <c r="O120" s="226"/>
      <c r="P120" s="227">
        <f>SUM(P121:P148)</f>
        <v>0</v>
      </c>
      <c r="Q120" s="226"/>
      <c r="R120" s="227">
        <f>SUM(R121:R148)</f>
        <v>0</v>
      </c>
      <c r="S120" s="226"/>
      <c r="T120" s="228">
        <f>SUM(T121:T148)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29" t="s">
        <v>83</v>
      </c>
      <c r="AT120" s="230" t="s">
        <v>74</v>
      </c>
      <c r="AU120" s="230" t="s">
        <v>83</v>
      </c>
      <c r="AY120" s="229" t="s">
        <v>124</v>
      </c>
      <c r="BK120" s="231">
        <f>SUM(BK121:BK148)</f>
        <v>0</v>
      </c>
    </row>
    <row r="121" s="2" customFormat="1" ht="21.75" customHeight="1">
      <c r="A121" s="37"/>
      <c r="B121" s="38"/>
      <c r="C121" s="234" t="s">
        <v>83</v>
      </c>
      <c r="D121" s="234" t="s">
        <v>126</v>
      </c>
      <c r="E121" s="235" t="s">
        <v>330</v>
      </c>
      <c r="F121" s="236" t="s">
        <v>331</v>
      </c>
      <c r="G121" s="237" t="s">
        <v>129</v>
      </c>
      <c r="H121" s="238">
        <v>5040</v>
      </c>
      <c r="I121" s="239"/>
      <c r="J121" s="240">
        <f>ROUND(I121*H121,2)</f>
        <v>0</v>
      </c>
      <c r="K121" s="236" t="s">
        <v>130</v>
      </c>
      <c r="L121" s="43"/>
      <c r="M121" s="241" t="s">
        <v>1</v>
      </c>
      <c r="N121" s="242" t="s">
        <v>40</v>
      </c>
      <c r="O121" s="90"/>
      <c r="P121" s="243">
        <f>O121*H121</f>
        <v>0</v>
      </c>
      <c r="Q121" s="243">
        <v>0</v>
      </c>
      <c r="R121" s="243">
        <f>Q121*H121</f>
        <v>0</v>
      </c>
      <c r="S121" s="243">
        <v>0</v>
      </c>
      <c r="T121" s="244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45" t="s">
        <v>131</v>
      </c>
      <c r="AT121" s="245" t="s">
        <v>126</v>
      </c>
      <c r="AU121" s="245" t="s">
        <v>85</v>
      </c>
      <c r="AY121" s="16" t="s">
        <v>124</v>
      </c>
      <c r="BE121" s="246">
        <f>IF(N121="základní",J121,0)</f>
        <v>0</v>
      </c>
      <c r="BF121" s="246">
        <f>IF(N121="snížená",J121,0)</f>
        <v>0</v>
      </c>
      <c r="BG121" s="246">
        <f>IF(N121="zákl. přenesená",J121,0)</f>
        <v>0</v>
      </c>
      <c r="BH121" s="246">
        <f>IF(N121="sníž. přenesená",J121,0)</f>
        <v>0</v>
      </c>
      <c r="BI121" s="246">
        <f>IF(N121="nulová",J121,0)</f>
        <v>0</v>
      </c>
      <c r="BJ121" s="16" t="s">
        <v>83</v>
      </c>
      <c r="BK121" s="246">
        <f>ROUND(I121*H121,2)</f>
        <v>0</v>
      </c>
      <c r="BL121" s="16" t="s">
        <v>131</v>
      </c>
      <c r="BM121" s="245" t="s">
        <v>85</v>
      </c>
    </row>
    <row r="122" s="13" customFormat="1">
      <c r="A122" s="13"/>
      <c r="B122" s="257"/>
      <c r="C122" s="258"/>
      <c r="D122" s="259" t="s">
        <v>137</v>
      </c>
      <c r="E122" s="260" t="s">
        <v>1</v>
      </c>
      <c r="F122" s="261" t="s">
        <v>332</v>
      </c>
      <c r="G122" s="258"/>
      <c r="H122" s="262">
        <v>5040</v>
      </c>
      <c r="I122" s="263"/>
      <c r="J122" s="258"/>
      <c r="K122" s="258"/>
      <c r="L122" s="264"/>
      <c r="M122" s="265"/>
      <c r="N122" s="266"/>
      <c r="O122" s="266"/>
      <c r="P122" s="266"/>
      <c r="Q122" s="266"/>
      <c r="R122" s="266"/>
      <c r="S122" s="266"/>
      <c r="T122" s="267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68" t="s">
        <v>137</v>
      </c>
      <c r="AU122" s="268" t="s">
        <v>85</v>
      </c>
      <c r="AV122" s="13" t="s">
        <v>85</v>
      </c>
      <c r="AW122" s="13" t="s">
        <v>31</v>
      </c>
      <c r="AX122" s="13" t="s">
        <v>75</v>
      </c>
      <c r="AY122" s="268" t="s">
        <v>124</v>
      </c>
    </row>
    <row r="123" s="14" customFormat="1">
      <c r="A123" s="14"/>
      <c r="B123" s="269"/>
      <c r="C123" s="270"/>
      <c r="D123" s="259" t="s">
        <v>137</v>
      </c>
      <c r="E123" s="271" t="s">
        <v>1</v>
      </c>
      <c r="F123" s="272" t="s">
        <v>139</v>
      </c>
      <c r="G123" s="270"/>
      <c r="H123" s="273">
        <v>5040</v>
      </c>
      <c r="I123" s="274"/>
      <c r="J123" s="270"/>
      <c r="K123" s="270"/>
      <c r="L123" s="275"/>
      <c r="M123" s="276"/>
      <c r="N123" s="277"/>
      <c r="O123" s="277"/>
      <c r="P123" s="277"/>
      <c r="Q123" s="277"/>
      <c r="R123" s="277"/>
      <c r="S123" s="277"/>
      <c r="T123" s="278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79" t="s">
        <v>137</v>
      </c>
      <c r="AU123" s="279" t="s">
        <v>85</v>
      </c>
      <c r="AV123" s="14" t="s">
        <v>131</v>
      </c>
      <c r="AW123" s="14" t="s">
        <v>31</v>
      </c>
      <c r="AX123" s="14" t="s">
        <v>83</v>
      </c>
      <c r="AY123" s="279" t="s">
        <v>124</v>
      </c>
    </row>
    <row r="124" s="2" customFormat="1" ht="16.5" customHeight="1">
      <c r="A124" s="37"/>
      <c r="B124" s="38"/>
      <c r="C124" s="234" t="s">
        <v>85</v>
      </c>
      <c r="D124" s="234" t="s">
        <v>126</v>
      </c>
      <c r="E124" s="235" t="s">
        <v>333</v>
      </c>
      <c r="F124" s="236" t="s">
        <v>334</v>
      </c>
      <c r="G124" s="237" t="s">
        <v>129</v>
      </c>
      <c r="H124" s="238">
        <v>576.17999999999995</v>
      </c>
      <c r="I124" s="239"/>
      <c r="J124" s="240">
        <f>ROUND(I124*H124,2)</f>
        <v>0</v>
      </c>
      <c r="K124" s="236" t="s">
        <v>176</v>
      </c>
      <c r="L124" s="43"/>
      <c r="M124" s="241" t="s">
        <v>1</v>
      </c>
      <c r="N124" s="242" t="s">
        <v>40</v>
      </c>
      <c r="O124" s="90"/>
      <c r="P124" s="243">
        <f>O124*H124</f>
        <v>0</v>
      </c>
      <c r="Q124" s="243">
        <v>0</v>
      </c>
      <c r="R124" s="243">
        <f>Q124*H124</f>
        <v>0</v>
      </c>
      <c r="S124" s="243">
        <v>0</v>
      </c>
      <c r="T124" s="244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45" t="s">
        <v>131</v>
      </c>
      <c r="AT124" s="245" t="s">
        <v>126</v>
      </c>
      <c r="AU124" s="245" t="s">
        <v>85</v>
      </c>
      <c r="AY124" s="16" t="s">
        <v>124</v>
      </c>
      <c r="BE124" s="246">
        <f>IF(N124="základní",J124,0)</f>
        <v>0</v>
      </c>
      <c r="BF124" s="246">
        <f>IF(N124="snížená",J124,0)</f>
        <v>0</v>
      </c>
      <c r="BG124" s="246">
        <f>IF(N124="zákl. přenesená",J124,0)</f>
        <v>0</v>
      </c>
      <c r="BH124" s="246">
        <f>IF(N124="sníž. přenesená",J124,0)</f>
        <v>0</v>
      </c>
      <c r="BI124" s="246">
        <f>IF(N124="nulová",J124,0)</f>
        <v>0</v>
      </c>
      <c r="BJ124" s="16" t="s">
        <v>83</v>
      </c>
      <c r="BK124" s="246">
        <f>ROUND(I124*H124,2)</f>
        <v>0</v>
      </c>
      <c r="BL124" s="16" t="s">
        <v>131</v>
      </c>
      <c r="BM124" s="245" t="s">
        <v>131</v>
      </c>
    </row>
    <row r="125" s="13" customFormat="1">
      <c r="A125" s="13"/>
      <c r="B125" s="257"/>
      <c r="C125" s="258"/>
      <c r="D125" s="259" t="s">
        <v>137</v>
      </c>
      <c r="E125" s="260" t="s">
        <v>1</v>
      </c>
      <c r="F125" s="261" t="s">
        <v>335</v>
      </c>
      <c r="G125" s="258"/>
      <c r="H125" s="262">
        <v>576.17999999999995</v>
      </c>
      <c r="I125" s="263"/>
      <c r="J125" s="258"/>
      <c r="K125" s="258"/>
      <c r="L125" s="264"/>
      <c r="M125" s="265"/>
      <c r="N125" s="266"/>
      <c r="O125" s="266"/>
      <c r="P125" s="266"/>
      <c r="Q125" s="266"/>
      <c r="R125" s="266"/>
      <c r="S125" s="266"/>
      <c r="T125" s="26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68" t="s">
        <v>137</v>
      </c>
      <c r="AU125" s="268" t="s">
        <v>85</v>
      </c>
      <c r="AV125" s="13" t="s">
        <v>85</v>
      </c>
      <c r="AW125" s="13" t="s">
        <v>31</v>
      </c>
      <c r="AX125" s="13" t="s">
        <v>75</v>
      </c>
      <c r="AY125" s="268" t="s">
        <v>124</v>
      </c>
    </row>
    <row r="126" s="14" customFormat="1">
      <c r="A126" s="14"/>
      <c r="B126" s="269"/>
      <c r="C126" s="270"/>
      <c r="D126" s="259" t="s">
        <v>137</v>
      </c>
      <c r="E126" s="271" t="s">
        <v>1</v>
      </c>
      <c r="F126" s="272" t="s">
        <v>139</v>
      </c>
      <c r="G126" s="270"/>
      <c r="H126" s="273">
        <v>576.17999999999995</v>
      </c>
      <c r="I126" s="274"/>
      <c r="J126" s="270"/>
      <c r="K126" s="270"/>
      <c r="L126" s="275"/>
      <c r="M126" s="276"/>
      <c r="N126" s="277"/>
      <c r="O126" s="277"/>
      <c r="P126" s="277"/>
      <c r="Q126" s="277"/>
      <c r="R126" s="277"/>
      <c r="S126" s="277"/>
      <c r="T126" s="278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79" t="s">
        <v>137</v>
      </c>
      <c r="AU126" s="279" t="s">
        <v>85</v>
      </c>
      <c r="AV126" s="14" t="s">
        <v>131</v>
      </c>
      <c r="AW126" s="14" t="s">
        <v>31</v>
      </c>
      <c r="AX126" s="14" t="s">
        <v>83</v>
      </c>
      <c r="AY126" s="279" t="s">
        <v>124</v>
      </c>
    </row>
    <row r="127" s="2" customFormat="1" ht="16.5" customHeight="1">
      <c r="A127" s="37"/>
      <c r="B127" s="38"/>
      <c r="C127" s="234" t="s">
        <v>140</v>
      </c>
      <c r="D127" s="234" t="s">
        <v>126</v>
      </c>
      <c r="E127" s="235" t="s">
        <v>336</v>
      </c>
      <c r="F127" s="236" t="s">
        <v>337</v>
      </c>
      <c r="G127" s="237" t="s">
        <v>129</v>
      </c>
      <c r="H127" s="238">
        <v>60</v>
      </c>
      <c r="I127" s="239"/>
      <c r="J127" s="240">
        <f>ROUND(I127*H127,2)</f>
        <v>0</v>
      </c>
      <c r="K127" s="236" t="s">
        <v>176</v>
      </c>
      <c r="L127" s="43"/>
      <c r="M127" s="241" t="s">
        <v>1</v>
      </c>
      <c r="N127" s="242" t="s">
        <v>40</v>
      </c>
      <c r="O127" s="90"/>
      <c r="P127" s="243">
        <f>O127*H127</f>
        <v>0</v>
      </c>
      <c r="Q127" s="243">
        <v>0</v>
      </c>
      <c r="R127" s="243">
        <f>Q127*H127</f>
        <v>0</v>
      </c>
      <c r="S127" s="243">
        <v>0</v>
      </c>
      <c r="T127" s="244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45" t="s">
        <v>131</v>
      </c>
      <c r="AT127" s="245" t="s">
        <v>126</v>
      </c>
      <c r="AU127" s="245" t="s">
        <v>85</v>
      </c>
      <c r="AY127" s="16" t="s">
        <v>124</v>
      </c>
      <c r="BE127" s="246">
        <f>IF(N127="základní",J127,0)</f>
        <v>0</v>
      </c>
      <c r="BF127" s="246">
        <f>IF(N127="snížená",J127,0)</f>
        <v>0</v>
      </c>
      <c r="BG127" s="246">
        <f>IF(N127="zákl. přenesená",J127,0)</f>
        <v>0</v>
      </c>
      <c r="BH127" s="246">
        <f>IF(N127="sníž. přenesená",J127,0)</f>
        <v>0</v>
      </c>
      <c r="BI127" s="246">
        <f>IF(N127="nulová",J127,0)</f>
        <v>0</v>
      </c>
      <c r="BJ127" s="16" t="s">
        <v>83</v>
      </c>
      <c r="BK127" s="246">
        <f>ROUND(I127*H127,2)</f>
        <v>0</v>
      </c>
      <c r="BL127" s="16" t="s">
        <v>131</v>
      </c>
      <c r="BM127" s="245" t="s">
        <v>143</v>
      </c>
    </row>
    <row r="128" s="13" customFormat="1">
      <c r="A128" s="13"/>
      <c r="B128" s="257"/>
      <c r="C128" s="258"/>
      <c r="D128" s="259" t="s">
        <v>137</v>
      </c>
      <c r="E128" s="260" t="s">
        <v>1</v>
      </c>
      <c r="F128" s="261" t="s">
        <v>338</v>
      </c>
      <c r="G128" s="258"/>
      <c r="H128" s="262">
        <v>60</v>
      </c>
      <c r="I128" s="263"/>
      <c r="J128" s="258"/>
      <c r="K128" s="258"/>
      <c r="L128" s="264"/>
      <c r="M128" s="265"/>
      <c r="N128" s="266"/>
      <c r="O128" s="266"/>
      <c r="P128" s="266"/>
      <c r="Q128" s="266"/>
      <c r="R128" s="266"/>
      <c r="S128" s="266"/>
      <c r="T128" s="26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8" t="s">
        <v>137</v>
      </c>
      <c r="AU128" s="268" t="s">
        <v>85</v>
      </c>
      <c r="AV128" s="13" t="s">
        <v>85</v>
      </c>
      <c r="AW128" s="13" t="s">
        <v>31</v>
      </c>
      <c r="AX128" s="13" t="s">
        <v>75</v>
      </c>
      <c r="AY128" s="268" t="s">
        <v>124</v>
      </c>
    </row>
    <row r="129" s="14" customFormat="1">
      <c r="A129" s="14"/>
      <c r="B129" s="269"/>
      <c r="C129" s="270"/>
      <c r="D129" s="259" t="s">
        <v>137</v>
      </c>
      <c r="E129" s="271" t="s">
        <v>1</v>
      </c>
      <c r="F129" s="272" t="s">
        <v>139</v>
      </c>
      <c r="G129" s="270"/>
      <c r="H129" s="273">
        <v>60</v>
      </c>
      <c r="I129" s="274"/>
      <c r="J129" s="270"/>
      <c r="K129" s="270"/>
      <c r="L129" s="275"/>
      <c r="M129" s="276"/>
      <c r="N129" s="277"/>
      <c r="O129" s="277"/>
      <c r="P129" s="277"/>
      <c r="Q129" s="277"/>
      <c r="R129" s="277"/>
      <c r="S129" s="277"/>
      <c r="T129" s="278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79" t="s">
        <v>137</v>
      </c>
      <c r="AU129" s="279" t="s">
        <v>85</v>
      </c>
      <c r="AV129" s="14" t="s">
        <v>131</v>
      </c>
      <c r="AW129" s="14" t="s">
        <v>31</v>
      </c>
      <c r="AX129" s="14" t="s">
        <v>83</v>
      </c>
      <c r="AY129" s="279" t="s">
        <v>124</v>
      </c>
    </row>
    <row r="130" s="2" customFormat="1" ht="21.75" customHeight="1">
      <c r="A130" s="37"/>
      <c r="B130" s="38"/>
      <c r="C130" s="247" t="s">
        <v>131</v>
      </c>
      <c r="D130" s="247" t="s">
        <v>132</v>
      </c>
      <c r="E130" s="248" t="s">
        <v>232</v>
      </c>
      <c r="F130" s="249" t="s">
        <v>339</v>
      </c>
      <c r="G130" s="250" t="s">
        <v>159</v>
      </c>
      <c r="H130" s="251">
        <v>1164</v>
      </c>
      <c r="I130" s="252"/>
      <c r="J130" s="253">
        <f>ROUND(I130*H130,2)</f>
        <v>0</v>
      </c>
      <c r="K130" s="249" t="s">
        <v>176</v>
      </c>
      <c r="L130" s="254"/>
      <c r="M130" s="255" t="s">
        <v>1</v>
      </c>
      <c r="N130" s="256" t="s">
        <v>40</v>
      </c>
      <c r="O130" s="90"/>
      <c r="P130" s="243">
        <f>O130*H130</f>
        <v>0</v>
      </c>
      <c r="Q130" s="243">
        <v>0</v>
      </c>
      <c r="R130" s="243">
        <f>Q130*H130</f>
        <v>0</v>
      </c>
      <c r="S130" s="243">
        <v>0</v>
      </c>
      <c r="T130" s="244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45" t="s">
        <v>136</v>
      </c>
      <c r="AT130" s="245" t="s">
        <v>132</v>
      </c>
      <c r="AU130" s="245" t="s">
        <v>85</v>
      </c>
      <c r="AY130" s="16" t="s">
        <v>124</v>
      </c>
      <c r="BE130" s="246">
        <f>IF(N130="základní",J130,0)</f>
        <v>0</v>
      </c>
      <c r="BF130" s="246">
        <f>IF(N130="snížená",J130,0)</f>
        <v>0</v>
      </c>
      <c r="BG130" s="246">
        <f>IF(N130="zákl. přenesená",J130,0)</f>
        <v>0</v>
      </c>
      <c r="BH130" s="246">
        <f>IF(N130="sníž. přenesená",J130,0)</f>
        <v>0</v>
      </c>
      <c r="BI130" s="246">
        <f>IF(N130="nulová",J130,0)</f>
        <v>0</v>
      </c>
      <c r="BJ130" s="16" t="s">
        <v>83</v>
      </c>
      <c r="BK130" s="246">
        <f>ROUND(I130*H130,2)</f>
        <v>0</v>
      </c>
      <c r="BL130" s="16" t="s">
        <v>131</v>
      </c>
      <c r="BM130" s="245" t="s">
        <v>136</v>
      </c>
    </row>
    <row r="131" s="13" customFormat="1">
      <c r="A131" s="13"/>
      <c r="B131" s="257"/>
      <c r="C131" s="258"/>
      <c r="D131" s="259" t="s">
        <v>137</v>
      </c>
      <c r="E131" s="260" t="s">
        <v>1</v>
      </c>
      <c r="F131" s="261" t="s">
        <v>340</v>
      </c>
      <c r="G131" s="258"/>
      <c r="H131" s="262">
        <v>1164</v>
      </c>
      <c r="I131" s="263"/>
      <c r="J131" s="258"/>
      <c r="K131" s="258"/>
      <c r="L131" s="264"/>
      <c r="M131" s="265"/>
      <c r="N131" s="266"/>
      <c r="O131" s="266"/>
      <c r="P131" s="266"/>
      <c r="Q131" s="266"/>
      <c r="R131" s="266"/>
      <c r="S131" s="266"/>
      <c r="T131" s="26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8" t="s">
        <v>137</v>
      </c>
      <c r="AU131" s="268" t="s">
        <v>85</v>
      </c>
      <c r="AV131" s="13" t="s">
        <v>85</v>
      </c>
      <c r="AW131" s="13" t="s">
        <v>31</v>
      </c>
      <c r="AX131" s="13" t="s">
        <v>75</v>
      </c>
      <c r="AY131" s="268" t="s">
        <v>124</v>
      </c>
    </row>
    <row r="132" s="14" customFormat="1">
      <c r="A132" s="14"/>
      <c r="B132" s="269"/>
      <c r="C132" s="270"/>
      <c r="D132" s="259" t="s">
        <v>137</v>
      </c>
      <c r="E132" s="271" t="s">
        <v>1</v>
      </c>
      <c r="F132" s="272" t="s">
        <v>139</v>
      </c>
      <c r="G132" s="270"/>
      <c r="H132" s="273">
        <v>1164</v>
      </c>
      <c r="I132" s="274"/>
      <c r="J132" s="270"/>
      <c r="K132" s="270"/>
      <c r="L132" s="275"/>
      <c r="M132" s="276"/>
      <c r="N132" s="277"/>
      <c r="O132" s="277"/>
      <c r="P132" s="277"/>
      <c r="Q132" s="277"/>
      <c r="R132" s="277"/>
      <c r="S132" s="277"/>
      <c r="T132" s="278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79" t="s">
        <v>137</v>
      </c>
      <c r="AU132" s="279" t="s">
        <v>85</v>
      </c>
      <c r="AV132" s="14" t="s">
        <v>131</v>
      </c>
      <c r="AW132" s="14" t="s">
        <v>31</v>
      </c>
      <c r="AX132" s="14" t="s">
        <v>83</v>
      </c>
      <c r="AY132" s="279" t="s">
        <v>124</v>
      </c>
    </row>
    <row r="133" s="2" customFormat="1" ht="16.5" customHeight="1">
      <c r="A133" s="37"/>
      <c r="B133" s="38"/>
      <c r="C133" s="234" t="s">
        <v>146</v>
      </c>
      <c r="D133" s="234" t="s">
        <v>126</v>
      </c>
      <c r="E133" s="235" t="s">
        <v>341</v>
      </c>
      <c r="F133" s="236" t="s">
        <v>342</v>
      </c>
      <c r="G133" s="237" t="s">
        <v>224</v>
      </c>
      <c r="H133" s="238">
        <v>2</v>
      </c>
      <c r="I133" s="239"/>
      <c r="J133" s="240">
        <f>ROUND(I133*H133,2)</f>
        <v>0</v>
      </c>
      <c r="K133" s="236" t="s">
        <v>176</v>
      </c>
      <c r="L133" s="43"/>
      <c r="M133" s="241" t="s">
        <v>1</v>
      </c>
      <c r="N133" s="242" t="s">
        <v>40</v>
      </c>
      <c r="O133" s="90"/>
      <c r="P133" s="243">
        <f>O133*H133</f>
        <v>0</v>
      </c>
      <c r="Q133" s="243">
        <v>0</v>
      </c>
      <c r="R133" s="243">
        <f>Q133*H133</f>
        <v>0</v>
      </c>
      <c r="S133" s="243">
        <v>0</v>
      </c>
      <c r="T133" s="244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45" t="s">
        <v>131</v>
      </c>
      <c r="AT133" s="245" t="s">
        <v>126</v>
      </c>
      <c r="AU133" s="245" t="s">
        <v>85</v>
      </c>
      <c r="AY133" s="16" t="s">
        <v>124</v>
      </c>
      <c r="BE133" s="246">
        <f>IF(N133="základní",J133,0)</f>
        <v>0</v>
      </c>
      <c r="BF133" s="246">
        <f>IF(N133="snížená",J133,0)</f>
        <v>0</v>
      </c>
      <c r="BG133" s="246">
        <f>IF(N133="zákl. přenesená",J133,0)</f>
        <v>0</v>
      </c>
      <c r="BH133" s="246">
        <f>IF(N133="sníž. přenesená",J133,0)</f>
        <v>0</v>
      </c>
      <c r="BI133" s="246">
        <f>IF(N133="nulová",J133,0)</f>
        <v>0</v>
      </c>
      <c r="BJ133" s="16" t="s">
        <v>83</v>
      </c>
      <c r="BK133" s="246">
        <f>ROUND(I133*H133,2)</f>
        <v>0</v>
      </c>
      <c r="BL133" s="16" t="s">
        <v>131</v>
      </c>
      <c r="BM133" s="245" t="s">
        <v>80</v>
      </c>
    </row>
    <row r="134" s="2" customFormat="1" ht="16.5" customHeight="1">
      <c r="A134" s="37"/>
      <c r="B134" s="38"/>
      <c r="C134" s="234" t="s">
        <v>143</v>
      </c>
      <c r="D134" s="234" t="s">
        <v>126</v>
      </c>
      <c r="E134" s="235" t="s">
        <v>343</v>
      </c>
      <c r="F134" s="236" t="s">
        <v>344</v>
      </c>
      <c r="G134" s="237" t="s">
        <v>224</v>
      </c>
      <c r="H134" s="238">
        <v>1</v>
      </c>
      <c r="I134" s="239"/>
      <c r="J134" s="240">
        <f>ROUND(I134*H134,2)</f>
        <v>0</v>
      </c>
      <c r="K134" s="236" t="s">
        <v>176</v>
      </c>
      <c r="L134" s="43"/>
      <c r="M134" s="241" t="s">
        <v>1</v>
      </c>
      <c r="N134" s="242" t="s">
        <v>40</v>
      </c>
      <c r="O134" s="90"/>
      <c r="P134" s="243">
        <f>O134*H134</f>
        <v>0</v>
      </c>
      <c r="Q134" s="243">
        <v>0</v>
      </c>
      <c r="R134" s="243">
        <f>Q134*H134</f>
        <v>0</v>
      </c>
      <c r="S134" s="243">
        <v>0</v>
      </c>
      <c r="T134" s="244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45" t="s">
        <v>131</v>
      </c>
      <c r="AT134" s="245" t="s">
        <v>126</v>
      </c>
      <c r="AU134" s="245" t="s">
        <v>85</v>
      </c>
      <c r="AY134" s="16" t="s">
        <v>124</v>
      </c>
      <c r="BE134" s="246">
        <f>IF(N134="základní",J134,0)</f>
        <v>0</v>
      </c>
      <c r="BF134" s="246">
        <f>IF(N134="snížená",J134,0)</f>
        <v>0</v>
      </c>
      <c r="BG134" s="246">
        <f>IF(N134="zákl. přenesená",J134,0)</f>
        <v>0</v>
      </c>
      <c r="BH134" s="246">
        <f>IF(N134="sníž. přenesená",J134,0)</f>
        <v>0</v>
      </c>
      <c r="BI134" s="246">
        <f>IF(N134="nulová",J134,0)</f>
        <v>0</v>
      </c>
      <c r="BJ134" s="16" t="s">
        <v>83</v>
      </c>
      <c r="BK134" s="246">
        <f>ROUND(I134*H134,2)</f>
        <v>0</v>
      </c>
      <c r="BL134" s="16" t="s">
        <v>131</v>
      </c>
      <c r="BM134" s="245" t="s">
        <v>151</v>
      </c>
    </row>
    <row r="135" s="2" customFormat="1" ht="16.5" customHeight="1">
      <c r="A135" s="37"/>
      <c r="B135" s="38"/>
      <c r="C135" s="234" t="s">
        <v>152</v>
      </c>
      <c r="D135" s="234" t="s">
        <v>126</v>
      </c>
      <c r="E135" s="235" t="s">
        <v>268</v>
      </c>
      <c r="F135" s="236" t="s">
        <v>269</v>
      </c>
      <c r="G135" s="237" t="s">
        <v>164</v>
      </c>
      <c r="H135" s="238">
        <v>10</v>
      </c>
      <c r="I135" s="239"/>
      <c r="J135" s="240">
        <f>ROUND(I135*H135,2)</f>
        <v>0</v>
      </c>
      <c r="K135" s="236" t="s">
        <v>130</v>
      </c>
      <c r="L135" s="43"/>
      <c r="M135" s="241" t="s">
        <v>1</v>
      </c>
      <c r="N135" s="242" t="s">
        <v>40</v>
      </c>
      <c r="O135" s="90"/>
      <c r="P135" s="243">
        <f>O135*H135</f>
        <v>0</v>
      </c>
      <c r="Q135" s="243">
        <v>0</v>
      </c>
      <c r="R135" s="243">
        <f>Q135*H135</f>
        <v>0</v>
      </c>
      <c r="S135" s="243">
        <v>0</v>
      </c>
      <c r="T135" s="244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45" t="s">
        <v>131</v>
      </c>
      <c r="AT135" s="245" t="s">
        <v>126</v>
      </c>
      <c r="AU135" s="245" t="s">
        <v>85</v>
      </c>
      <c r="AY135" s="16" t="s">
        <v>124</v>
      </c>
      <c r="BE135" s="246">
        <f>IF(N135="základní",J135,0)</f>
        <v>0</v>
      </c>
      <c r="BF135" s="246">
        <f>IF(N135="snížená",J135,0)</f>
        <v>0</v>
      </c>
      <c r="BG135" s="246">
        <f>IF(N135="zákl. přenesená",J135,0)</f>
        <v>0</v>
      </c>
      <c r="BH135" s="246">
        <f>IF(N135="sníž. přenesená",J135,0)</f>
        <v>0</v>
      </c>
      <c r="BI135" s="246">
        <f>IF(N135="nulová",J135,0)</f>
        <v>0</v>
      </c>
      <c r="BJ135" s="16" t="s">
        <v>83</v>
      </c>
      <c r="BK135" s="246">
        <f>ROUND(I135*H135,2)</f>
        <v>0</v>
      </c>
      <c r="BL135" s="16" t="s">
        <v>131</v>
      </c>
      <c r="BM135" s="245" t="s">
        <v>156</v>
      </c>
    </row>
    <row r="136" s="13" customFormat="1">
      <c r="A136" s="13"/>
      <c r="B136" s="257"/>
      <c r="C136" s="258"/>
      <c r="D136" s="259" t="s">
        <v>137</v>
      </c>
      <c r="E136" s="260" t="s">
        <v>1</v>
      </c>
      <c r="F136" s="261" t="s">
        <v>271</v>
      </c>
      <c r="G136" s="258"/>
      <c r="H136" s="262">
        <v>10</v>
      </c>
      <c r="I136" s="263"/>
      <c r="J136" s="258"/>
      <c r="K136" s="258"/>
      <c r="L136" s="264"/>
      <c r="M136" s="265"/>
      <c r="N136" s="266"/>
      <c r="O136" s="266"/>
      <c r="P136" s="266"/>
      <c r="Q136" s="266"/>
      <c r="R136" s="266"/>
      <c r="S136" s="266"/>
      <c r="T136" s="26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8" t="s">
        <v>137</v>
      </c>
      <c r="AU136" s="268" t="s">
        <v>85</v>
      </c>
      <c r="AV136" s="13" t="s">
        <v>85</v>
      </c>
      <c r="AW136" s="13" t="s">
        <v>31</v>
      </c>
      <c r="AX136" s="13" t="s">
        <v>75</v>
      </c>
      <c r="AY136" s="268" t="s">
        <v>124</v>
      </c>
    </row>
    <row r="137" s="14" customFormat="1">
      <c r="A137" s="14"/>
      <c r="B137" s="269"/>
      <c r="C137" s="270"/>
      <c r="D137" s="259" t="s">
        <v>137</v>
      </c>
      <c r="E137" s="271" t="s">
        <v>1</v>
      </c>
      <c r="F137" s="272" t="s">
        <v>139</v>
      </c>
      <c r="G137" s="270"/>
      <c r="H137" s="273">
        <v>10</v>
      </c>
      <c r="I137" s="274"/>
      <c r="J137" s="270"/>
      <c r="K137" s="270"/>
      <c r="L137" s="275"/>
      <c r="M137" s="276"/>
      <c r="N137" s="277"/>
      <c r="O137" s="277"/>
      <c r="P137" s="277"/>
      <c r="Q137" s="277"/>
      <c r="R137" s="277"/>
      <c r="S137" s="277"/>
      <c r="T137" s="278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79" t="s">
        <v>137</v>
      </c>
      <c r="AU137" s="279" t="s">
        <v>85</v>
      </c>
      <c r="AV137" s="14" t="s">
        <v>131</v>
      </c>
      <c r="AW137" s="14" t="s">
        <v>31</v>
      </c>
      <c r="AX137" s="14" t="s">
        <v>83</v>
      </c>
      <c r="AY137" s="279" t="s">
        <v>124</v>
      </c>
    </row>
    <row r="138" s="2" customFormat="1" ht="16.5" customHeight="1">
      <c r="A138" s="37"/>
      <c r="B138" s="38"/>
      <c r="C138" s="234" t="s">
        <v>136</v>
      </c>
      <c r="D138" s="234" t="s">
        <v>126</v>
      </c>
      <c r="E138" s="235" t="s">
        <v>268</v>
      </c>
      <c r="F138" s="236" t="s">
        <v>269</v>
      </c>
      <c r="G138" s="237" t="s">
        <v>164</v>
      </c>
      <c r="H138" s="238">
        <v>24</v>
      </c>
      <c r="I138" s="239"/>
      <c r="J138" s="240">
        <f>ROUND(I138*H138,2)</f>
        <v>0</v>
      </c>
      <c r="K138" s="236" t="s">
        <v>130</v>
      </c>
      <c r="L138" s="43"/>
      <c r="M138" s="241" t="s">
        <v>1</v>
      </c>
      <c r="N138" s="242" t="s">
        <v>40</v>
      </c>
      <c r="O138" s="90"/>
      <c r="P138" s="243">
        <f>O138*H138</f>
        <v>0</v>
      </c>
      <c r="Q138" s="243">
        <v>0</v>
      </c>
      <c r="R138" s="243">
        <f>Q138*H138</f>
        <v>0</v>
      </c>
      <c r="S138" s="243">
        <v>0</v>
      </c>
      <c r="T138" s="244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45" t="s">
        <v>131</v>
      </c>
      <c r="AT138" s="245" t="s">
        <v>126</v>
      </c>
      <c r="AU138" s="245" t="s">
        <v>85</v>
      </c>
      <c r="AY138" s="16" t="s">
        <v>124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16" t="s">
        <v>83</v>
      </c>
      <c r="BK138" s="246">
        <f>ROUND(I138*H138,2)</f>
        <v>0</v>
      </c>
      <c r="BL138" s="16" t="s">
        <v>131</v>
      </c>
      <c r="BM138" s="245" t="s">
        <v>160</v>
      </c>
    </row>
    <row r="139" s="13" customFormat="1">
      <c r="A139" s="13"/>
      <c r="B139" s="257"/>
      <c r="C139" s="258"/>
      <c r="D139" s="259" t="s">
        <v>137</v>
      </c>
      <c r="E139" s="260" t="s">
        <v>1</v>
      </c>
      <c r="F139" s="261" t="s">
        <v>274</v>
      </c>
      <c r="G139" s="258"/>
      <c r="H139" s="262">
        <v>24</v>
      </c>
      <c r="I139" s="263"/>
      <c r="J139" s="258"/>
      <c r="K139" s="258"/>
      <c r="L139" s="264"/>
      <c r="M139" s="265"/>
      <c r="N139" s="266"/>
      <c r="O139" s="266"/>
      <c r="P139" s="266"/>
      <c r="Q139" s="266"/>
      <c r="R139" s="266"/>
      <c r="S139" s="266"/>
      <c r="T139" s="26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8" t="s">
        <v>137</v>
      </c>
      <c r="AU139" s="268" t="s">
        <v>85</v>
      </c>
      <c r="AV139" s="13" t="s">
        <v>85</v>
      </c>
      <c r="AW139" s="13" t="s">
        <v>31</v>
      </c>
      <c r="AX139" s="13" t="s">
        <v>75</v>
      </c>
      <c r="AY139" s="268" t="s">
        <v>124</v>
      </c>
    </row>
    <row r="140" s="2" customFormat="1" ht="16.5" customHeight="1">
      <c r="A140" s="37"/>
      <c r="B140" s="38"/>
      <c r="C140" s="234" t="s">
        <v>161</v>
      </c>
      <c r="D140" s="234" t="s">
        <v>126</v>
      </c>
      <c r="E140" s="235" t="s">
        <v>275</v>
      </c>
      <c r="F140" s="236" t="s">
        <v>276</v>
      </c>
      <c r="G140" s="237" t="s">
        <v>164</v>
      </c>
      <c r="H140" s="238">
        <v>10</v>
      </c>
      <c r="I140" s="239"/>
      <c r="J140" s="240">
        <f>ROUND(I140*H140,2)</f>
        <v>0</v>
      </c>
      <c r="K140" s="236" t="s">
        <v>130</v>
      </c>
      <c r="L140" s="43"/>
      <c r="M140" s="241" t="s">
        <v>1</v>
      </c>
      <c r="N140" s="242" t="s">
        <v>40</v>
      </c>
      <c r="O140" s="90"/>
      <c r="P140" s="243">
        <f>O140*H140</f>
        <v>0</v>
      </c>
      <c r="Q140" s="243">
        <v>0</v>
      </c>
      <c r="R140" s="243">
        <f>Q140*H140</f>
        <v>0</v>
      </c>
      <c r="S140" s="243">
        <v>0</v>
      </c>
      <c r="T140" s="244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45" t="s">
        <v>131</v>
      </c>
      <c r="AT140" s="245" t="s">
        <v>126</v>
      </c>
      <c r="AU140" s="245" t="s">
        <v>85</v>
      </c>
      <c r="AY140" s="16" t="s">
        <v>124</v>
      </c>
      <c r="BE140" s="246">
        <f>IF(N140="základní",J140,0)</f>
        <v>0</v>
      </c>
      <c r="BF140" s="246">
        <f>IF(N140="snížená",J140,0)</f>
        <v>0</v>
      </c>
      <c r="BG140" s="246">
        <f>IF(N140="zákl. přenesená",J140,0)</f>
        <v>0</v>
      </c>
      <c r="BH140" s="246">
        <f>IF(N140="sníž. přenesená",J140,0)</f>
        <v>0</v>
      </c>
      <c r="BI140" s="246">
        <f>IF(N140="nulová",J140,0)</f>
        <v>0</v>
      </c>
      <c r="BJ140" s="16" t="s">
        <v>83</v>
      </c>
      <c r="BK140" s="246">
        <f>ROUND(I140*H140,2)</f>
        <v>0</v>
      </c>
      <c r="BL140" s="16" t="s">
        <v>131</v>
      </c>
      <c r="BM140" s="245" t="s">
        <v>165</v>
      </c>
    </row>
    <row r="141" s="2" customFormat="1" ht="16.5" customHeight="1">
      <c r="A141" s="37"/>
      <c r="B141" s="38"/>
      <c r="C141" s="234" t="s">
        <v>80</v>
      </c>
      <c r="D141" s="234" t="s">
        <v>126</v>
      </c>
      <c r="E141" s="235" t="s">
        <v>275</v>
      </c>
      <c r="F141" s="236" t="s">
        <v>276</v>
      </c>
      <c r="G141" s="237" t="s">
        <v>164</v>
      </c>
      <c r="H141" s="238">
        <v>24</v>
      </c>
      <c r="I141" s="239"/>
      <c r="J141" s="240">
        <f>ROUND(I141*H141,2)</f>
        <v>0</v>
      </c>
      <c r="K141" s="236" t="s">
        <v>130</v>
      </c>
      <c r="L141" s="43"/>
      <c r="M141" s="241" t="s">
        <v>1</v>
      </c>
      <c r="N141" s="242" t="s">
        <v>40</v>
      </c>
      <c r="O141" s="90"/>
      <c r="P141" s="243">
        <f>O141*H141</f>
        <v>0</v>
      </c>
      <c r="Q141" s="243">
        <v>0</v>
      </c>
      <c r="R141" s="243">
        <f>Q141*H141</f>
        <v>0</v>
      </c>
      <c r="S141" s="243">
        <v>0</v>
      </c>
      <c r="T141" s="244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45" t="s">
        <v>131</v>
      </c>
      <c r="AT141" s="245" t="s">
        <v>126</v>
      </c>
      <c r="AU141" s="245" t="s">
        <v>85</v>
      </c>
      <c r="AY141" s="16" t="s">
        <v>124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16" t="s">
        <v>83</v>
      </c>
      <c r="BK141" s="246">
        <f>ROUND(I141*H141,2)</f>
        <v>0</v>
      </c>
      <c r="BL141" s="16" t="s">
        <v>131</v>
      </c>
      <c r="BM141" s="245" t="s">
        <v>88</v>
      </c>
    </row>
    <row r="142" s="2" customFormat="1" ht="21.75" customHeight="1">
      <c r="A142" s="37"/>
      <c r="B142" s="38"/>
      <c r="C142" s="234" t="s">
        <v>170</v>
      </c>
      <c r="D142" s="234" t="s">
        <v>126</v>
      </c>
      <c r="E142" s="235" t="s">
        <v>280</v>
      </c>
      <c r="F142" s="236" t="s">
        <v>281</v>
      </c>
      <c r="G142" s="237" t="s">
        <v>164</v>
      </c>
      <c r="H142" s="238">
        <v>10</v>
      </c>
      <c r="I142" s="239"/>
      <c r="J142" s="240">
        <f>ROUND(I142*H142,2)</f>
        <v>0</v>
      </c>
      <c r="K142" s="236" t="s">
        <v>130</v>
      </c>
      <c r="L142" s="43"/>
      <c r="M142" s="241" t="s">
        <v>1</v>
      </c>
      <c r="N142" s="242" t="s">
        <v>40</v>
      </c>
      <c r="O142" s="90"/>
      <c r="P142" s="243">
        <f>O142*H142</f>
        <v>0</v>
      </c>
      <c r="Q142" s="243">
        <v>0</v>
      </c>
      <c r="R142" s="243">
        <f>Q142*H142</f>
        <v>0</v>
      </c>
      <c r="S142" s="243">
        <v>0</v>
      </c>
      <c r="T142" s="244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45" t="s">
        <v>131</v>
      </c>
      <c r="AT142" s="245" t="s">
        <v>126</v>
      </c>
      <c r="AU142" s="245" t="s">
        <v>85</v>
      </c>
      <c r="AY142" s="16" t="s">
        <v>124</v>
      </c>
      <c r="BE142" s="246">
        <f>IF(N142="základní",J142,0)</f>
        <v>0</v>
      </c>
      <c r="BF142" s="246">
        <f>IF(N142="snížená",J142,0)</f>
        <v>0</v>
      </c>
      <c r="BG142" s="246">
        <f>IF(N142="zákl. přenesená",J142,0)</f>
        <v>0</v>
      </c>
      <c r="BH142" s="246">
        <f>IF(N142="sníž. přenesená",J142,0)</f>
        <v>0</v>
      </c>
      <c r="BI142" s="246">
        <f>IF(N142="nulová",J142,0)</f>
        <v>0</v>
      </c>
      <c r="BJ142" s="16" t="s">
        <v>83</v>
      </c>
      <c r="BK142" s="246">
        <f>ROUND(I142*H142,2)</f>
        <v>0</v>
      </c>
      <c r="BL142" s="16" t="s">
        <v>131</v>
      </c>
      <c r="BM142" s="245" t="s">
        <v>173</v>
      </c>
    </row>
    <row r="143" s="2" customFormat="1" ht="21.75" customHeight="1">
      <c r="A143" s="37"/>
      <c r="B143" s="38"/>
      <c r="C143" s="234" t="s">
        <v>151</v>
      </c>
      <c r="D143" s="234" t="s">
        <v>126</v>
      </c>
      <c r="E143" s="235" t="s">
        <v>280</v>
      </c>
      <c r="F143" s="236" t="s">
        <v>281</v>
      </c>
      <c r="G143" s="237" t="s">
        <v>164</v>
      </c>
      <c r="H143" s="238">
        <v>24</v>
      </c>
      <c r="I143" s="239"/>
      <c r="J143" s="240">
        <f>ROUND(I143*H143,2)</f>
        <v>0</v>
      </c>
      <c r="K143" s="236" t="s">
        <v>130</v>
      </c>
      <c r="L143" s="43"/>
      <c r="M143" s="241" t="s">
        <v>1</v>
      </c>
      <c r="N143" s="242" t="s">
        <v>40</v>
      </c>
      <c r="O143" s="90"/>
      <c r="P143" s="243">
        <f>O143*H143</f>
        <v>0</v>
      </c>
      <c r="Q143" s="243">
        <v>0</v>
      </c>
      <c r="R143" s="243">
        <f>Q143*H143</f>
        <v>0</v>
      </c>
      <c r="S143" s="243">
        <v>0</v>
      </c>
      <c r="T143" s="244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45" t="s">
        <v>131</v>
      </c>
      <c r="AT143" s="245" t="s">
        <v>126</v>
      </c>
      <c r="AU143" s="245" t="s">
        <v>85</v>
      </c>
      <c r="AY143" s="16" t="s">
        <v>124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16" t="s">
        <v>83</v>
      </c>
      <c r="BK143" s="246">
        <f>ROUND(I143*H143,2)</f>
        <v>0</v>
      </c>
      <c r="BL143" s="16" t="s">
        <v>131</v>
      </c>
      <c r="BM143" s="245" t="s">
        <v>177</v>
      </c>
    </row>
    <row r="144" s="2" customFormat="1" ht="21.75" customHeight="1">
      <c r="A144" s="37"/>
      <c r="B144" s="38"/>
      <c r="C144" s="234" t="s">
        <v>178</v>
      </c>
      <c r="D144" s="234" t="s">
        <v>126</v>
      </c>
      <c r="E144" s="235" t="s">
        <v>248</v>
      </c>
      <c r="F144" s="236" t="s">
        <v>345</v>
      </c>
      <c r="G144" s="237" t="s">
        <v>129</v>
      </c>
      <c r="H144" s="238">
        <v>212</v>
      </c>
      <c r="I144" s="239"/>
      <c r="J144" s="240">
        <f>ROUND(I144*H144,2)</f>
        <v>0</v>
      </c>
      <c r="K144" s="236" t="s">
        <v>130</v>
      </c>
      <c r="L144" s="43"/>
      <c r="M144" s="241" t="s">
        <v>1</v>
      </c>
      <c r="N144" s="242" t="s">
        <v>40</v>
      </c>
      <c r="O144" s="90"/>
      <c r="P144" s="243">
        <f>O144*H144</f>
        <v>0</v>
      </c>
      <c r="Q144" s="243">
        <v>0</v>
      </c>
      <c r="R144" s="243">
        <f>Q144*H144</f>
        <v>0</v>
      </c>
      <c r="S144" s="243">
        <v>0</v>
      </c>
      <c r="T144" s="244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45" t="s">
        <v>131</v>
      </c>
      <c r="AT144" s="245" t="s">
        <v>126</v>
      </c>
      <c r="AU144" s="245" t="s">
        <v>85</v>
      </c>
      <c r="AY144" s="16" t="s">
        <v>124</v>
      </c>
      <c r="BE144" s="246">
        <f>IF(N144="základní",J144,0)</f>
        <v>0</v>
      </c>
      <c r="BF144" s="246">
        <f>IF(N144="snížená",J144,0)</f>
        <v>0</v>
      </c>
      <c r="BG144" s="246">
        <f>IF(N144="zákl. přenesená",J144,0)</f>
        <v>0</v>
      </c>
      <c r="BH144" s="246">
        <f>IF(N144="sníž. přenesená",J144,0)</f>
        <v>0</v>
      </c>
      <c r="BI144" s="246">
        <f>IF(N144="nulová",J144,0)</f>
        <v>0</v>
      </c>
      <c r="BJ144" s="16" t="s">
        <v>83</v>
      </c>
      <c r="BK144" s="246">
        <f>ROUND(I144*H144,2)</f>
        <v>0</v>
      </c>
      <c r="BL144" s="16" t="s">
        <v>131</v>
      </c>
      <c r="BM144" s="245" t="s">
        <v>181</v>
      </c>
    </row>
    <row r="145" s="13" customFormat="1">
      <c r="A145" s="13"/>
      <c r="B145" s="257"/>
      <c r="C145" s="258"/>
      <c r="D145" s="259" t="s">
        <v>137</v>
      </c>
      <c r="E145" s="260" t="s">
        <v>1</v>
      </c>
      <c r="F145" s="261" t="s">
        <v>346</v>
      </c>
      <c r="G145" s="258"/>
      <c r="H145" s="262">
        <v>212</v>
      </c>
      <c r="I145" s="263"/>
      <c r="J145" s="258"/>
      <c r="K145" s="258"/>
      <c r="L145" s="264"/>
      <c r="M145" s="265"/>
      <c r="N145" s="266"/>
      <c r="O145" s="266"/>
      <c r="P145" s="266"/>
      <c r="Q145" s="266"/>
      <c r="R145" s="266"/>
      <c r="S145" s="266"/>
      <c r="T145" s="26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8" t="s">
        <v>137</v>
      </c>
      <c r="AU145" s="268" t="s">
        <v>85</v>
      </c>
      <c r="AV145" s="13" t="s">
        <v>85</v>
      </c>
      <c r="AW145" s="13" t="s">
        <v>31</v>
      </c>
      <c r="AX145" s="13" t="s">
        <v>75</v>
      </c>
      <c r="AY145" s="268" t="s">
        <v>124</v>
      </c>
    </row>
    <row r="146" s="2" customFormat="1" ht="16.5" customHeight="1">
      <c r="A146" s="37"/>
      <c r="B146" s="38"/>
      <c r="C146" s="247" t="s">
        <v>75</v>
      </c>
      <c r="D146" s="247" t="s">
        <v>132</v>
      </c>
      <c r="E146" s="248" t="s">
        <v>161</v>
      </c>
      <c r="F146" s="249" t="s">
        <v>251</v>
      </c>
      <c r="G146" s="250" t="s">
        <v>164</v>
      </c>
      <c r="H146" s="251">
        <v>15.9</v>
      </c>
      <c r="I146" s="252"/>
      <c r="J146" s="253">
        <f>ROUND(I146*H146,2)</f>
        <v>0</v>
      </c>
      <c r="K146" s="249" t="s">
        <v>257</v>
      </c>
      <c r="L146" s="254"/>
      <c r="M146" s="255" t="s">
        <v>1</v>
      </c>
      <c r="N146" s="256" t="s">
        <v>40</v>
      </c>
      <c r="O146" s="90"/>
      <c r="P146" s="243">
        <f>O146*H146</f>
        <v>0</v>
      </c>
      <c r="Q146" s="243">
        <v>0</v>
      </c>
      <c r="R146" s="243">
        <f>Q146*H146</f>
        <v>0</v>
      </c>
      <c r="S146" s="243">
        <v>0</v>
      </c>
      <c r="T146" s="244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45" t="s">
        <v>136</v>
      </c>
      <c r="AT146" s="245" t="s">
        <v>132</v>
      </c>
      <c r="AU146" s="245" t="s">
        <v>85</v>
      </c>
      <c r="AY146" s="16" t="s">
        <v>124</v>
      </c>
      <c r="BE146" s="246">
        <f>IF(N146="základní",J146,0)</f>
        <v>0</v>
      </c>
      <c r="BF146" s="246">
        <f>IF(N146="snížená",J146,0)</f>
        <v>0</v>
      </c>
      <c r="BG146" s="246">
        <f>IF(N146="zákl. přenesená",J146,0)</f>
        <v>0</v>
      </c>
      <c r="BH146" s="246">
        <f>IF(N146="sníž. přenesená",J146,0)</f>
        <v>0</v>
      </c>
      <c r="BI146" s="246">
        <f>IF(N146="nulová",J146,0)</f>
        <v>0</v>
      </c>
      <c r="BJ146" s="16" t="s">
        <v>83</v>
      </c>
      <c r="BK146" s="246">
        <f>ROUND(I146*H146,2)</f>
        <v>0</v>
      </c>
      <c r="BL146" s="16" t="s">
        <v>131</v>
      </c>
      <c r="BM146" s="245" t="s">
        <v>184</v>
      </c>
    </row>
    <row r="147" s="13" customFormat="1">
      <c r="A147" s="13"/>
      <c r="B147" s="257"/>
      <c r="C147" s="258"/>
      <c r="D147" s="259" t="s">
        <v>137</v>
      </c>
      <c r="E147" s="260" t="s">
        <v>1</v>
      </c>
      <c r="F147" s="261" t="s">
        <v>347</v>
      </c>
      <c r="G147" s="258"/>
      <c r="H147" s="262">
        <v>15.9</v>
      </c>
      <c r="I147" s="263"/>
      <c r="J147" s="258"/>
      <c r="K147" s="258"/>
      <c r="L147" s="264"/>
      <c r="M147" s="265"/>
      <c r="N147" s="266"/>
      <c r="O147" s="266"/>
      <c r="P147" s="266"/>
      <c r="Q147" s="266"/>
      <c r="R147" s="266"/>
      <c r="S147" s="266"/>
      <c r="T147" s="26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8" t="s">
        <v>137</v>
      </c>
      <c r="AU147" s="268" t="s">
        <v>85</v>
      </c>
      <c r="AV147" s="13" t="s">
        <v>85</v>
      </c>
      <c r="AW147" s="13" t="s">
        <v>31</v>
      </c>
      <c r="AX147" s="13" t="s">
        <v>75</v>
      </c>
      <c r="AY147" s="268" t="s">
        <v>124</v>
      </c>
    </row>
    <row r="148" s="14" customFormat="1">
      <c r="A148" s="14"/>
      <c r="B148" s="269"/>
      <c r="C148" s="270"/>
      <c r="D148" s="259" t="s">
        <v>137</v>
      </c>
      <c r="E148" s="271" t="s">
        <v>1</v>
      </c>
      <c r="F148" s="272" t="s">
        <v>139</v>
      </c>
      <c r="G148" s="270"/>
      <c r="H148" s="273">
        <v>15.9</v>
      </c>
      <c r="I148" s="274"/>
      <c r="J148" s="270"/>
      <c r="K148" s="270"/>
      <c r="L148" s="275"/>
      <c r="M148" s="285"/>
      <c r="N148" s="286"/>
      <c r="O148" s="286"/>
      <c r="P148" s="286"/>
      <c r="Q148" s="286"/>
      <c r="R148" s="286"/>
      <c r="S148" s="286"/>
      <c r="T148" s="287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9" t="s">
        <v>137</v>
      </c>
      <c r="AU148" s="279" t="s">
        <v>85</v>
      </c>
      <c r="AV148" s="14" t="s">
        <v>131</v>
      </c>
      <c r="AW148" s="14" t="s">
        <v>31</v>
      </c>
      <c r="AX148" s="14" t="s">
        <v>83</v>
      </c>
      <c r="AY148" s="279" t="s">
        <v>124</v>
      </c>
    </row>
    <row r="149" s="2" customFormat="1" ht="6.96" customHeight="1">
      <c r="A149" s="37"/>
      <c r="B149" s="65"/>
      <c r="C149" s="66"/>
      <c r="D149" s="66"/>
      <c r="E149" s="66"/>
      <c r="F149" s="66"/>
      <c r="G149" s="66"/>
      <c r="H149" s="66"/>
      <c r="I149" s="182"/>
      <c r="J149" s="66"/>
      <c r="K149" s="66"/>
      <c r="L149" s="43"/>
      <c r="M149" s="37"/>
      <c r="O149" s="37"/>
      <c r="P149" s="37"/>
      <c r="Q149" s="37"/>
      <c r="R149" s="37"/>
      <c r="S149" s="37"/>
      <c r="T149" s="3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</row>
  </sheetData>
  <sheetProtection sheet="1" autoFilter="0" formatColumns="0" formatRows="0" objects="1" scenarios="1" spinCount="100000" saltValue="BDVLyHhsx0M0SnXBA1XRq/yzkXbv8h7GE13adqlSz4WClCGWKVxcVrovBShnG8ivTl5apyargMu8+Ard2bcM6w==" hashValue="j4sYtqYnQcSh2z2a4DvP0Oal0f9yK1+/bWi5MRuO/JZJ0RCxNuGgYDHLhx/fjMaDQMA8VgKLJxYac7R8h73Uxg==" algorithmName="SHA-512" password="CC35"/>
  <autoFilter ref="C117:K148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5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85</v>
      </c>
    </row>
    <row r="4" s="1" customFormat="1" ht="24.96" customHeight="1">
      <c r="B4" s="19"/>
      <c r="D4" s="139" t="s">
        <v>94</v>
      </c>
      <c r="I4" s="135"/>
      <c r="L4" s="19"/>
      <c r="M4" s="140" t="s">
        <v>10</v>
      </c>
      <c r="AT4" s="16" t="s">
        <v>4</v>
      </c>
    </row>
    <row r="5" s="1" customFormat="1" ht="6.96" customHeight="1">
      <c r="B5" s="19"/>
      <c r="I5" s="135"/>
      <c r="L5" s="19"/>
    </row>
    <row r="6" s="1" customFormat="1" ht="12" customHeight="1">
      <c r="B6" s="19"/>
      <c r="D6" s="141" t="s">
        <v>16</v>
      </c>
      <c r="I6" s="135"/>
      <c r="L6" s="19"/>
    </row>
    <row r="7" s="1" customFormat="1" ht="16.5" customHeight="1">
      <c r="B7" s="19"/>
      <c r="E7" s="142" t="str">
        <f>'Rekapitulace stavby'!K6</f>
        <v>Objekt 1 - LBK 2602 (část) v k.ú. Vysočany u Ovesných Kladrub</v>
      </c>
      <c r="F7" s="141"/>
      <c r="G7" s="141"/>
      <c r="H7" s="141"/>
      <c r="I7" s="135"/>
      <c r="L7" s="19"/>
    </row>
    <row r="8" s="2" customFormat="1" ht="12" customHeight="1">
      <c r="A8" s="37"/>
      <c r="B8" s="43"/>
      <c r="C8" s="37"/>
      <c r="D8" s="141" t="s">
        <v>95</v>
      </c>
      <c r="E8" s="37"/>
      <c r="F8" s="37"/>
      <c r="G8" s="37"/>
      <c r="H8" s="37"/>
      <c r="I8" s="143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4" t="s">
        <v>348</v>
      </c>
      <c r="F9" s="37"/>
      <c r="G9" s="37"/>
      <c r="H9" s="37"/>
      <c r="I9" s="143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43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1" t="s">
        <v>18</v>
      </c>
      <c r="E11" s="37"/>
      <c r="F11" s="145" t="s">
        <v>1</v>
      </c>
      <c r="G11" s="37"/>
      <c r="H11" s="37"/>
      <c r="I11" s="146" t="s">
        <v>19</v>
      </c>
      <c r="J11" s="145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1" t="s">
        <v>20</v>
      </c>
      <c r="E12" s="37"/>
      <c r="F12" s="145" t="s">
        <v>21</v>
      </c>
      <c r="G12" s="37"/>
      <c r="H12" s="37"/>
      <c r="I12" s="146" t="s">
        <v>22</v>
      </c>
      <c r="J12" s="147" t="str">
        <f>'Rekapitulace stavby'!AN8</f>
        <v>9. 4. 2019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3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24</v>
      </c>
      <c r="E14" s="37"/>
      <c r="F14" s="37"/>
      <c r="G14" s="37"/>
      <c r="H14" s="37"/>
      <c r="I14" s="146" t="s">
        <v>25</v>
      </c>
      <c r="J14" s="145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5" t="str">
        <f>IF('Rekapitulace stavby'!E11="","",'Rekapitulace stavby'!E11)</f>
        <v xml:space="preserve"> </v>
      </c>
      <c r="F15" s="37"/>
      <c r="G15" s="37"/>
      <c r="H15" s="37"/>
      <c r="I15" s="146" t="s">
        <v>27</v>
      </c>
      <c r="J15" s="145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3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1" t="s">
        <v>28</v>
      </c>
      <c r="E17" s="37"/>
      <c r="F17" s="37"/>
      <c r="G17" s="37"/>
      <c r="H17" s="37"/>
      <c r="I17" s="146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5"/>
      <c r="G18" s="145"/>
      <c r="H18" s="145"/>
      <c r="I18" s="146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3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1" t="s">
        <v>30</v>
      </c>
      <c r="E20" s="37"/>
      <c r="F20" s="37"/>
      <c r="G20" s="37"/>
      <c r="H20" s="37"/>
      <c r="I20" s="146" t="s">
        <v>25</v>
      </c>
      <c r="J20" s="145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5" t="str">
        <f>IF('Rekapitulace stavby'!E17="","",'Rekapitulace stavby'!E17)</f>
        <v xml:space="preserve"> </v>
      </c>
      <c r="F21" s="37"/>
      <c r="G21" s="37"/>
      <c r="H21" s="37"/>
      <c r="I21" s="146" t="s">
        <v>27</v>
      </c>
      <c r="J21" s="145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3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1" t="s">
        <v>32</v>
      </c>
      <c r="E23" s="37"/>
      <c r="F23" s="37"/>
      <c r="G23" s="37"/>
      <c r="H23" s="37"/>
      <c r="I23" s="146" t="s">
        <v>25</v>
      </c>
      <c r="J23" s="145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5" t="s">
        <v>33</v>
      </c>
      <c r="F24" s="37"/>
      <c r="G24" s="37"/>
      <c r="H24" s="37"/>
      <c r="I24" s="146" t="s">
        <v>27</v>
      </c>
      <c r="J24" s="145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3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1" t="s">
        <v>34</v>
      </c>
      <c r="E26" s="37"/>
      <c r="F26" s="37"/>
      <c r="G26" s="37"/>
      <c r="H26" s="37"/>
      <c r="I26" s="143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51"/>
      <c r="J27" s="148"/>
      <c r="K27" s="148"/>
      <c r="L27" s="152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3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3"/>
      <c r="E29" s="153"/>
      <c r="F29" s="153"/>
      <c r="G29" s="153"/>
      <c r="H29" s="153"/>
      <c r="I29" s="154"/>
      <c r="J29" s="153"/>
      <c r="K29" s="15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5" t="s">
        <v>35</v>
      </c>
      <c r="E30" s="37"/>
      <c r="F30" s="37"/>
      <c r="G30" s="37"/>
      <c r="H30" s="37"/>
      <c r="I30" s="143"/>
      <c r="J30" s="156">
        <f>ROUND(J117,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3"/>
      <c r="E31" s="153"/>
      <c r="F31" s="153"/>
      <c r="G31" s="153"/>
      <c r="H31" s="153"/>
      <c r="I31" s="154"/>
      <c r="J31" s="153"/>
      <c r="K31" s="153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7" t="s">
        <v>37</v>
      </c>
      <c r="G32" s="37"/>
      <c r="H32" s="37"/>
      <c r="I32" s="158" t="s">
        <v>36</v>
      </c>
      <c r="J32" s="157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9" t="s">
        <v>39</v>
      </c>
      <c r="E33" s="141" t="s">
        <v>40</v>
      </c>
      <c r="F33" s="160">
        <f>ROUND((SUM(BE117:BE146)),  2)</f>
        <v>0</v>
      </c>
      <c r="G33" s="37"/>
      <c r="H33" s="37"/>
      <c r="I33" s="161">
        <v>0.20999999999999999</v>
      </c>
      <c r="J33" s="160">
        <f>ROUND(((SUM(BE117:BE146))*I33),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1" t="s">
        <v>41</v>
      </c>
      <c r="F34" s="160">
        <f>ROUND((SUM(BF117:BF146)),  2)</f>
        <v>0</v>
      </c>
      <c r="G34" s="37"/>
      <c r="H34" s="37"/>
      <c r="I34" s="161">
        <v>0.14999999999999999</v>
      </c>
      <c r="J34" s="160">
        <f>ROUND(((SUM(BF117:BF146))*I34),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42</v>
      </c>
      <c r="F35" s="160">
        <f>ROUND((SUM(BG117:BG146)),  2)</f>
        <v>0</v>
      </c>
      <c r="G35" s="37"/>
      <c r="H35" s="37"/>
      <c r="I35" s="161">
        <v>0.20999999999999999</v>
      </c>
      <c r="J35" s="160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43</v>
      </c>
      <c r="F36" s="160">
        <f>ROUND((SUM(BH117:BH146)),  2)</f>
        <v>0</v>
      </c>
      <c r="G36" s="37"/>
      <c r="H36" s="37"/>
      <c r="I36" s="161">
        <v>0.14999999999999999</v>
      </c>
      <c r="J36" s="160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44</v>
      </c>
      <c r="F37" s="160">
        <f>ROUND((SUM(BI117:BI146)),  2)</f>
        <v>0</v>
      </c>
      <c r="G37" s="37"/>
      <c r="H37" s="37"/>
      <c r="I37" s="161">
        <v>0</v>
      </c>
      <c r="J37" s="16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43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2"/>
      <c r="D39" s="163" t="s">
        <v>45</v>
      </c>
      <c r="E39" s="164"/>
      <c r="F39" s="164"/>
      <c r="G39" s="165" t="s">
        <v>46</v>
      </c>
      <c r="H39" s="166" t="s">
        <v>47</v>
      </c>
      <c r="I39" s="167"/>
      <c r="J39" s="168">
        <f>SUM(J30:J37)</f>
        <v>0</v>
      </c>
      <c r="K39" s="169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43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I41" s="135"/>
      <c r="L41" s="19"/>
    </row>
    <row r="42" s="1" customFormat="1" ht="14.4" customHeight="1">
      <c r="B42" s="19"/>
      <c r="I42" s="135"/>
      <c r="L42" s="19"/>
    </row>
    <row r="43" s="1" customFormat="1" ht="14.4" customHeight="1">
      <c r="B43" s="19"/>
      <c r="I43" s="135"/>
      <c r="L43" s="19"/>
    </row>
    <row r="44" s="1" customFormat="1" ht="14.4" customHeight="1">
      <c r="B44" s="19"/>
      <c r="I44" s="135"/>
      <c r="L44" s="19"/>
    </row>
    <row r="45" s="1" customFormat="1" ht="14.4" customHeight="1">
      <c r="B45" s="19"/>
      <c r="I45" s="135"/>
      <c r="L45" s="19"/>
    </row>
    <row r="46" s="1" customFormat="1" ht="14.4" customHeight="1">
      <c r="B46" s="19"/>
      <c r="I46" s="135"/>
      <c r="L46" s="19"/>
    </row>
    <row r="47" s="1" customFormat="1" ht="14.4" customHeight="1">
      <c r="B47" s="19"/>
      <c r="I47" s="135"/>
      <c r="L47" s="19"/>
    </row>
    <row r="48" s="1" customFormat="1" ht="14.4" customHeight="1">
      <c r="B48" s="19"/>
      <c r="I48" s="135"/>
      <c r="L48" s="19"/>
    </row>
    <row r="49" s="1" customFormat="1" ht="14.4" customHeight="1">
      <c r="B49" s="19"/>
      <c r="I49" s="135"/>
      <c r="L49" s="19"/>
    </row>
    <row r="50" s="2" customFormat="1" ht="14.4" customHeight="1">
      <c r="B50" s="62"/>
      <c r="D50" s="170" t="s">
        <v>48</v>
      </c>
      <c r="E50" s="171"/>
      <c r="F50" s="171"/>
      <c r="G50" s="170" t="s">
        <v>49</v>
      </c>
      <c r="H50" s="171"/>
      <c r="I50" s="172"/>
      <c r="J50" s="171"/>
      <c r="K50" s="171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50</v>
      </c>
      <c r="E61" s="174"/>
      <c r="F61" s="175" t="s">
        <v>51</v>
      </c>
      <c r="G61" s="173" t="s">
        <v>50</v>
      </c>
      <c r="H61" s="174"/>
      <c r="I61" s="176"/>
      <c r="J61" s="177" t="s">
        <v>51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0" t="s">
        <v>52</v>
      </c>
      <c r="E65" s="178"/>
      <c r="F65" s="178"/>
      <c r="G65" s="170" t="s">
        <v>53</v>
      </c>
      <c r="H65" s="178"/>
      <c r="I65" s="179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50</v>
      </c>
      <c r="E76" s="174"/>
      <c r="F76" s="175" t="s">
        <v>51</v>
      </c>
      <c r="G76" s="173" t="s">
        <v>50</v>
      </c>
      <c r="H76" s="174"/>
      <c r="I76" s="176"/>
      <c r="J76" s="177" t="s">
        <v>51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97</v>
      </c>
      <c r="D82" s="39"/>
      <c r="E82" s="39"/>
      <c r="F82" s="39"/>
      <c r="G82" s="39"/>
      <c r="H82" s="39"/>
      <c r="I82" s="143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3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3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6" t="str">
        <f>E7</f>
        <v>Objekt 1 - LBK 2602 (část) v k.ú. Vysočany u Ovesných Kladrub</v>
      </c>
      <c r="F85" s="31"/>
      <c r="G85" s="31"/>
      <c r="H85" s="31"/>
      <c r="I85" s="143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95</v>
      </c>
      <c r="D86" s="39"/>
      <c r="E86" s="39"/>
      <c r="F86" s="39"/>
      <c r="G86" s="39"/>
      <c r="H86" s="39"/>
      <c r="I86" s="143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20 - následná péče 2.rok</v>
      </c>
      <c r="F87" s="39"/>
      <c r="G87" s="39"/>
      <c r="H87" s="39"/>
      <c r="I87" s="143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3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Vysočany u Ovesných Kladrub</v>
      </c>
      <c r="G89" s="39"/>
      <c r="H89" s="39"/>
      <c r="I89" s="146" t="s">
        <v>22</v>
      </c>
      <c r="J89" s="78" t="str">
        <f>IF(J12="","",J12)</f>
        <v>9. 4. 2019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3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146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146" t="s">
        <v>32</v>
      </c>
      <c r="J92" s="35" t="str">
        <f>E24</f>
        <v>Milan Hájek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3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7" t="s">
        <v>98</v>
      </c>
      <c r="D94" s="188"/>
      <c r="E94" s="188"/>
      <c r="F94" s="188"/>
      <c r="G94" s="188"/>
      <c r="H94" s="188"/>
      <c r="I94" s="189"/>
      <c r="J94" s="190" t="s">
        <v>99</v>
      </c>
      <c r="K94" s="188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3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1" t="s">
        <v>100</v>
      </c>
      <c r="D96" s="39"/>
      <c r="E96" s="39"/>
      <c r="F96" s="39"/>
      <c r="G96" s="39"/>
      <c r="H96" s="39"/>
      <c r="I96" s="143"/>
      <c r="J96" s="109">
        <f>J117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101</v>
      </c>
    </row>
    <row r="97" s="9" customFormat="1" ht="24.96" customHeight="1">
      <c r="A97" s="9"/>
      <c r="B97" s="192"/>
      <c r="C97" s="193"/>
      <c r="D97" s="194" t="s">
        <v>349</v>
      </c>
      <c r="E97" s="195"/>
      <c r="F97" s="195"/>
      <c r="G97" s="195"/>
      <c r="H97" s="195"/>
      <c r="I97" s="196"/>
      <c r="J97" s="197">
        <f>J118</f>
        <v>0</v>
      </c>
      <c r="K97" s="193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7"/>
      <c r="B98" s="38"/>
      <c r="C98" s="39"/>
      <c r="D98" s="39"/>
      <c r="E98" s="39"/>
      <c r="F98" s="39"/>
      <c r="G98" s="39"/>
      <c r="H98" s="39"/>
      <c r="I98" s="143"/>
      <c r="J98" s="39"/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182"/>
      <c r="J99" s="66"/>
      <c r="K99" s="66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3" s="2" customFormat="1" ht="6.96" customHeight="1">
      <c r="A103" s="37"/>
      <c r="B103" s="67"/>
      <c r="C103" s="68"/>
      <c r="D103" s="68"/>
      <c r="E103" s="68"/>
      <c r="F103" s="68"/>
      <c r="G103" s="68"/>
      <c r="H103" s="68"/>
      <c r="I103" s="185"/>
      <c r="J103" s="68"/>
      <c r="K103" s="68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24.96" customHeight="1">
      <c r="A104" s="37"/>
      <c r="B104" s="38"/>
      <c r="C104" s="22" t="s">
        <v>109</v>
      </c>
      <c r="D104" s="39"/>
      <c r="E104" s="39"/>
      <c r="F104" s="39"/>
      <c r="G104" s="39"/>
      <c r="H104" s="39"/>
      <c r="I104" s="143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38"/>
      <c r="C105" s="39"/>
      <c r="D105" s="39"/>
      <c r="E105" s="39"/>
      <c r="F105" s="39"/>
      <c r="G105" s="39"/>
      <c r="H105" s="39"/>
      <c r="I105" s="143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12" customHeight="1">
      <c r="A106" s="37"/>
      <c r="B106" s="38"/>
      <c r="C106" s="31" t="s">
        <v>16</v>
      </c>
      <c r="D106" s="39"/>
      <c r="E106" s="39"/>
      <c r="F106" s="39"/>
      <c r="G106" s="39"/>
      <c r="H106" s="39"/>
      <c r="I106" s="143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6.5" customHeight="1">
      <c r="A107" s="37"/>
      <c r="B107" s="38"/>
      <c r="C107" s="39"/>
      <c r="D107" s="39"/>
      <c r="E107" s="186" t="str">
        <f>E7</f>
        <v>Objekt 1 - LBK 2602 (část) v k.ú. Vysočany u Ovesných Kladrub</v>
      </c>
      <c r="F107" s="31"/>
      <c r="G107" s="31"/>
      <c r="H107" s="31"/>
      <c r="I107" s="143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95</v>
      </c>
      <c r="D108" s="39"/>
      <c r="E108" s="39"/>
      <c r="F108" s="39"/>
      <c r="G108" s="39"/>
      <c r="H108" s="39"/>
      <c r="I108" s="143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75" t="str">
        <f>E9</f>
        <v>20 - následná péče 2.rok</v>
      </c>
      <c r="F109" s="39"/>
      <c r="G109" s="39"/>
      <c r="H109" s="39"/>
      <c r="I109" s="143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143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20</v>
      </c>
      <c r="D111" s="39"/>
      <c r="E111" s="39"/>
      <c r="F111" s="26" t="str">
        <f>F12</f>
        <v>Vysočany u Ovesných Kladrub</v>
      </c>
      <c r="G111" s="39"/>
      <c r="H111" s="39"/>
      <c r="I111" s="146" t="s">
        <v>22</v>
      </c>
      <c r="J111" s="78" t="str">
        <f>IF(J12="","",J12)</f>
        <v>9. 4. 2019</v>
      </c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143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5.15" customHeight="1">
      <c r="A113" s="37"/>
      <c r="B113" s="38"/>
      <c r="C113" s="31" t="s">
        <v>24</v>
      </c>
      <c r="D113" s="39"/>
      <c r="E113" s="39"/>
      <c r="F113" s="26" t="str">
        <f>E15</f>
        <v xml:space="preserve"> </v>
      </c>
      <c r="G113" s="39"/>
      <c r="H113" s="39"/>
      <c r="I113" s="146" t="s">
        <v>30</v>
      </c>
      <c r="J113" s="35" t="str">
        <f>E21</f>
        <v xml:space="preserve"> 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28</v>
      </c>
      <c r="D114" s="39"/>
      <c r="E114" s="39"/>
      <c r="F114" s="26" t="str">
        <f>IF(E18="","",E18)</f>
        <v>Vyplň údaj</v>
      </c>
      <c r="G114" s="39"/>
      <c r="H114" s="39"/>
      <c r="I114" s="146" t="s">
        <v>32</v>
      </c>
      <c r="J114" s="35" t="str">
        <f>E24</f>
        <v>Milan Hájek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0.32" customHeight="1">
      <c r="A115" s="37"/>
      <c r="B115" s="38"/>
      <c r="C115" s="39"/>
      <c r="D115" s="39"/>
      <c r="E115" s="39"/>
      <c r="F115" s="39"/>
      <c r="G115" s="39"/>
      <c r="H115" s="39"/>
      <c r="I115" s="143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1" customFormat="1" ht="29.28" customHeight="1">
      <c r="A116" s="206"/>
      <c r="B116" s="207"/>
      <c r="C116" s="208" t="s">
        <v>110</v>
      </c>
      <c r="D116" s="209" t="s">
        <v>60</v>
      </c>
      <c r="E116" s="209" t="s">
        <v>56</v>
      </c>
      <c r="F116" s="209" t="s">
        <v>57</v>
      </c>
      <c r="G116" s="209" t="s">
        <v>111</v>
      </c>
      <c r="H116" s="209" t="s">
        <v>112</v>
      </c>
      <c r="I116" s="210" t="s">
        <v>113</v>
      </c>
      <c r="J116" s="209" t="s">
        <v>99</v>
      </c>
      <c r="K116" s="211" t="s">
        <v>114</v>
      </c>
      <c r="L116" s="212"/>
      <c r="M116" s="99" t="s">
        <v>1</v>
      </c>
      <c r="N116" s="100" t="s">
        <v>39</v>
      </c>
      <c r="O116" s="100" t="s">
        <v>115</v>
      </c>
      <c r="P116" s="100" t="s">
        <v>116</v>
      </c>
      <c r="Q116" s="100" t="s">
        <v>117</v>
      </c>
      <c r="R116" s="100" t="s">
        <v>118</v>
      </c>
      <c r="S116" s="100" t="s">
        <v>119</v>
      </c>
      <c r="T116" s="101" t="s">
        <v>120</v>
      </c>
      <c r="U116" s="206"/>
      <c r="V116" s="206"/>
      <c r="W116" s="206"/>
      <c r="X116" s="206"/>
      <c r="Y116" s="206"/>
      <c r="Z116" s="206"/>
      <c r="AA116" s="206"/>
      <c r="AB116" s="206"/>
      <c r="AC116" s="206"/>
      <c r="AD116" s="206"/>
      <c r="AE116" s="206"/>
    </row>
    <row r="117" s="2" customFormat="1" ht="22.8" customHeight="1">
      <c r="A117" s="37"/>
      <c r="B117" s="38"/>
      <c r="C117" s="106" t="s">
        <v>121</v>
      </c>
      <c r="D117" s="39"/>
      <c r="E117" s="39"/>
      <c r="F117" s="39"/>
      <c r="G117" s="39"/>
      <c r="H117" s="39"/>
      <c r="I117" s="143"/>
      <c r="J117" s="213">
        <f>BK117</f>
        <v>0</v>
      </c>
      <c r="K117" s="39"/>
      <c r="L117" s="43"/>
      <c r="M117" s="102"/>
      <c r="N117" s="214"/>
      <c r="O117" s="103"/>
      <c r="P117" s="215">
        <f>P118</f>
        <v>0</v>
      </c>
      <c r="Q117" s="103"/>
      <c r="R117" s="215">
        <f>R118</f>
        <v>0</v>
      </c>
      <c r="S117" s="103"/>
      <c r="T117" s="216">
        <f>T118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74</v>
      </c>
      <c r="AU117" s="16" t="s">
        <v>101</v>
      </c>
      <c r="BK117" s="217">
        <f>BK118</f>
        <v>0</v>
      </c>
    </row>
    <row r="118" s="12" customFormat="1" ht="25.92" customHeight="1">
      <c r="A118" s="12"/>
      <c r="B118" s="218"/>
      <c r="C118" s="219"/>
      <c r="D118" s="220" t="s">
        <v>74</v>
      </c>
      <c r="E118" s="221" t="s">
        <v>83</v>
      </c>
      <c r="F118" s="221" t="s">
        <v>329</v>
      </c>
      <c r="G118" s="219"/>
      <c r="H118" s="219"/>
      <c r="I118" s="222"/>
      <c r="J118" s="223">
        <f>BK118</f>
        <v>0</v>
      </c>
      <c r="K118" s="219"/>
      <c r="L118" s="224"/>
      <c r="M118" s="225"/>
      <c r="N118" s="226"/>
      <c r="O118" s="226"/>
      <c r="P118" s="227">
        <f>SUM(P119:P146)</f>
        <v>0</v>
      </c>
      <c r="Q118" s="226"/>
      <c r="R118" s="227">
        <f>SUM(R119:R146)</f>
        <v>0</v>
      </c>
      <c r="S118" s="226"/>
      <c r="T118" s="228">
        <f>SUM(T119:T146)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29" t="s">
        <v>83</v>
      </c>
      <c r="AT118" s="230" t="s">
        <v>74</v>
      </c>
      <c r="AU118" s="230" t="s">
        <v>75</v>
      </c>
      <c r="AY118" s="229" t="s">
        <v>124</v>
      </c>
      <c r="BK118" s="231">
        <f>SUM(BK119:BK146)</f>
        <v>0</v>
      </c>
    </row>
    <row r="119" s="2" customFormat="1" ht="21.75" customHeight="1">
      <c r="A119" s="37"/>
      <c r="B119" s="38"/>
      <c r="C119" s="234" t="s">
        <v>83</v>
      </c>
      <c r="D119" s="234" t="s">
        <v>126</v>
      </c>
      <c r="E119" s="235" t="s">
        <v>330</v>
      </c>
      <c r="F119" s="236" t="s">
        <v>331</v>
      </c>
      <c r="G119" s="237" t="s">
        <v>129</v>
      </c>
      <c r="H119" s="238">
        <v>5040</v>
      </c>
      <c r="I119" s="239"/>
      <c r="J119" s="240">
        <f>ROUND(I119*H119,2)</f>
        <v>0</v>
      </c>
      <c r="K119" s="236" t="s">
        <v>130</v>
      </c>
      <c r="L119" s="43"/>
      <c r="M119" s="241" t="s">
        <v>1</v>
      </c>
      <c r="N119" s="242" t="s">
        <v>40</v>
      </c>
      <c r="O119" s="90"/>
      <c r="P119" s="243">
        <f>O119*H119</f>
        <v>0</v>
      </c>
      <c r="Q119" s="243">
        <v>0</v>
      </c>
      <c r="R119" s="243">
        <f>Q119*H119</f>
        <v>0</v>
      </c>
      <c r="S119" s="243">
        <v>0</v>
      </c>
      <c r="T119" s="244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45" t="s">
        <v>131</v>
      </c>
      <c r="AT119" s="245" t="s">
        <v>126</v>
      </c>
      <c r="AU119" s="245" t="s">
        <v>83</v>
      </c>
      <c r="AY119" s="16" t="s">
        <v>124</v>
      </c>
      <c r="BE119" s="246">
        <f>IF(N119="základní",J119,0)</f>
        <v>0</v>
      </c>
      <c r="BF119" s="246">
        <f>IF(N119="snížená",J119,0)</f>
        <v>0</v>
      </c>
      <c r="BG119" s="246">
        <f>IF(N119="zákl. přenesená",J119,0)</f>
        <v>0</v>
      </c>
      <c r="BH119" s="246">
        <f>IF(N119="sníž. přenesená",J119,0)</f>
        <v>0</v>
      </c>
      <c r="BI119" s="246">
        <f>IF(N119="nulová",J119,0)</f>
        <v>0</v>
      </c>
      <c r="BJ119" s="16" t="s">
        <v>83</v>
      </c>
      <c r="BK119" s="246">
        <f>ROUND(I119*H119,2)</f>
        <v>0</v>
      </c>
      <c r="BL119" s="16" t="s">
        <v>131</v>
      </c>
      <c r="BM119" s="245" t="s">
        <v>350</v>
      </c>
    </row>
    <row r="120" s="13" customFormat="1">
      <c r="A120" s="13"/>
      <c r="B120" s="257"/>
      <c r="C120" s="258"/>
      <c r="D120" s="259" t="s">
        <v>137</v>
      </c>
      <c r="E120" s="260" t="s">
        <v>1</v>
      </c>
      <c r="F120" s="261" t="s">
        <v>332</v>
      </c>
      <c r="G120" s="258"/>
      <c r="H120" s="262">
        <v>5040</v>
      </c>
      <c r="I120" s="263"/>
      <c r="J120" s="258"/>
      <c r="K120" s="258"/>
      <c r="L120" s="264"/>
      <c r="M120" s="265"/>
      <c r="N120" s="266"/>
      <c r="O120" s="266"/>
      <c r="P120" s="266"/>
      <c r="Q120" s="266"/>
      <c r="R120" s="266"/>
      <c r="S120" s="266"/>
      <c r="T120" s="267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68" t="s">
        <v>137</v>
      </c>
      <c r="AU120" s="268" t="s">
        <v>83</v>
      </c>
      <c r="AV120" s="13" t="s">
        <v>85</v>
      </c>
      <c r="AW120" s="13" t="s">
        <v>31</v>
      </c>
      <c r="AX120" s="13" t="s">
        <v>75</v>
      </c>
      <c r="AY120" s="268" t="s">
        <v>124</v>
      </c>
    </row>
    <row r="121" s="14" customFormat="1">
      <c r="A121" s="14"/>
      <c r="B121" s="269"/>
      <c r="C121" s="270"/>
      <c r="D121" s="259" t="s">
        <v>137</v>
      </c>
      <c r="E121" s="271" t="s">
        <v>1</v>
      </c>
      <c r="F121" s="272" t="s">
        <v>139</v>
      </c>
      <c r="G121" s="270"/>
      <c r="H121" s="273">
        <v>5040</v>
      </c>
      <c r="I121" s="274"/>
      <c r="J121" s="270"/>
      <c r="K121" s="270"/>
      <c r="L121" s="275"/>
      <c r="M121" s="276"/>
      <c r="N121" s="277"/>
      <c r="O121" s="277"/>
      <c r="P121" s="277"/>
      <c r="Q121" s="277"/>
      <c r="R121" s="277"/>
      <c r="S121" s="277"/>
      <c r="T121" s="278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79" t="s">
        <v>137</v>
      </c>
      <c r="AU121" s="279" t="s">
        <v>83</v>
      </c>
      <c r="AV121" s="14" t="s">
        <v>131</v>
      </c>
      <c r="AW121" s="14" t="s">
        <v>31</v>
      </c>
      <c r="AX121" s="14" t="s">
        <v>83</v>
      </c>
      <c r="AY121" s="279" t="s">
        <v>124</v>
      </c>
    </row>
    <row r="122" s="2" customFormat="1" ht="16.5" customHeight="1">
      <c r="A122" s="37"/>
      <c r="B122" s="38"/>
      <c r="C122" s="234" t="s">
        <v>85</v>
      </c>
      <c r="D122" s="234" t="s">
        <v>126</v>
      </c>
      <c r="E122" s="235" t="s">
        <v>333</v>
      </c>
      <c r="F122" s="236" t="s">
        <v>334</v>
      </c>
      <c r="G122" s="237" t="s">
        <v>129</v>
      </c>
      <c r="H122" s="238">
        <v>576.17999999999995</v>
      </c>
      <c r="I122" s="239"/>
      <c r="J122" s="240">
        <f>ROUND(I122*H122,2)</f>
        <v>0</v>
      </c>
      <c r="K122" s="236" t="s">
        <v>176</v>
      </c>
      <c r="L122" s="43"/>
      <c r="M122" s="241" t="s">
        <v>1</v>
      </c>
      <c r="N122" s="242" t="s">
        <v>40</v>
      </c>
      <c r="O122" s="90"/>
      <c r="P122" s="243">
        <f>O122*H122</f>
        <v>0</v>
      </c>
      <c r="Q122" s="243">
        <v>0</v>
      </c>
      <c r="R122" s="243">
        <f>Q122*H122</f>
        <v>0</v>
      </c>
      <c r="S122" s="243">
        <v>0</v>
      </c>
      <c r="T122" s="244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45" t="s">
        <v>131</v>
      </c>
      <c r="AT122" s="245" t="s">
        <v>126</v>
      </c>
      <c r="AU122" s="245" t="s">
        <v>83</v>
      </c>
      <c r="AY122" s="16" t="s">
        <v>124</v>
      </c>
      <c r="BE122" s="246">
        <f>IF(N122="základní",J122,0)</f>
        <v>0</v>
      </c>
      <c r="BF122" s="246">
        <f>IF(N122="snížená",J122,0)</f>
        <v>0</v>
      </c>
      <c r="BG122" s="246">
        <f>IF(N122="zákl. přenesená",J122,0)</f>
        <v>0</v>
      </c>
      <c r="BH122" s="246">
        <f>IF(N122="sníž. přenesená",J122,0)</f>
        <v>0</v>
      </c>
      <c r="BI122" s="246">
        <f>IF(N122="nulová",J122,0)</f>
        <v>0</v>
      </c>
      <c r="BJ122" s="16" t="s">
        <v>83</v>
      </c>
      <c r="BK122" s="246">
        <f>ROUND(I122*H122,2)</f>
        <v>0</v>
      </c>
      <c r="BL122" s="16" t="s">
        <v>131</v>
      </c>
      <c r="BM122" s="245" t="s">
        <v>351</v>
      </c>
    </row>
    <row r="123" s="13" customFormat="1">
      <c r="A123" s="13"/>
      <c r="B123" s="257"/>
      <c r="C123" s="258"/>
      <c r="D123" s="259" t="s">
        <v>137</v>
      </c>
      <c r="E123" s="260" t="s">
        <v>1</v>
      </c>
      <c r="F123" s="261" t="s">
        <v>335</v>
      </c>
      <c r="G123" s="258"/>
      <c r="H123" s="262">
        <v>576.17999999999995</v>
      </c>
      <c r="I123" s="263"/>
      <c r="J123" s="258"/>
      <c r="K123" s="258"/>
      <c r="L123" s="264"/>
      <c r="M123" s="265"/>
      <c r="N123" s="266"/>
      <c r="O123" s="266"/>
      <c r="P123" s="266"/>
      <c r="Q123" s="266"/>
      <c r="R123" s="266"/>
      <c r="S123" s="266"/>
      <c r="T123" s="267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68" t="s">
        <v>137</v>
      </c>
      <c r="AU123" s="268" t="s">
        <v>83</v>
      </c>
      <c r="AV123" s="13" t="s">
        <v>85</v>
      </c>
      <c r="AW123" s="13" t="s">
        <v>31</v>
      </c>
      <c r="AX123" s="13" t="s">
        <v>75</v>
      </c>
      <c r="AY123" s="268" t="s">
        <v>124</v>
      </c>
    </row>
    <row r="124" s="14" customFormat="1">
      <c r="A124" s="14"/>
      <c r="B124" s="269"/>
      <c r="C124" s="270"/>
      <c r="D124" s="259" t="s">
        <v>137</v>
      </c>
      <c r="E124" s="271" t="s">
        <v>1</v>
      </c>
      <c r="F124" s="272" t="s">
        <v>139</v>
      </c>
      <c r="G124" s="270"/>
      <c r="H124" s="273">
        <v>576.17999999999995</v>
      </c>
      <c r="I124" s="274"/>
      <c r="J124" s="270"/>
      <c r="K124" s="270"/>
      <c r="L124" s="275"/>
      <c r="M124" s="276"/>
      <c r="N124" s="277"/>
      <c r="O124" s="277"/>
      <c r="P124" s="277"/>
      <c r="Q124" s="277"/>
      <c r="R124" s="277"/>
      <c r="S124" s="277"/>
      <c r="T124" s="278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79" t="s">
        <v>137</v>
      </c>
      <c r="AU124" s="279" t="s">
        <v>83</v>
      </c>
      <c r="AV124" s="14" t="s">
        <v>131</v>
      </c>
      <c r="AW124" s="14" t="s">
        <v>31</v>
      </c>
      <c r="AX124" s="14" t="s">
        <v>83</v>
      </c>
      <c r="AY124" s="279" t="s">
        <v>124</v>
      </c>
    </row>
    <row r="125" s="2" customFormat="1" ht="16.5" customHeight="1">
      <c r="A125" s="37"/>
      <c r="B125" s="38"/>
      <c r="C125" s="234" t="s">
        <v>140</v>
      </c>
      <c r="D125" s="234" t="s">
        <v>126</v>
      </c>
      <c r="E125" s="235" t="s">
        <v>336</v>
      </c>
      <c r="F125" s="236" t="s">
        <v>337</v>
      </c>
      <c r="G125" s="237" t="s">
        <v>129</v>
      </c>
      <c r="H125" s="238">
        <v>60</v>
      </c>
      <c r="I125" s="239"/>
      <c r="J125" s="240">
        <f>ROUND(I125*H125,2)</f>
        <v>0</v>
      </c>
      <c r="K125" s="236" t="s">
        <v>176</v>
      </c>
      <c r="L125" s="43"/>
      <c r="M125" s="241" t="s">
        <v>1</v>
      </c>
      <c r="N125" s="242" t="s">
        <v>40</v>
      </c>
      <c r="O125" s="90"/>
      <c r="P125" s="243">
        <f>O125*H125</f>
        <v>0</v>
      </c>
      <c r="Q125" s="243">
        <v>0</v>
      </c>
      <c r="R125" s="243">
        <f>Q125*H125</f>
        <v>0</v>
      </c>
      <c r="S125" s="243">
        <v>0</v>
      </c>
      <c r="T125" s="244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45" t="s">
        <v>131</v>
      </c>
      <c r="AT125" s="245" t="s">
        <v>126</v>
      </c>
      <c r="AU125" s="245" t="s">
        <v>83</v>
      </c>
      <c r="AY125" s="16" t="s">
        <v>124</v>
      </c>
      <c r="BE125" s="246">
        <f>IF(N125="základní",J125,0)</f>
        <v>0</v>
      </c>
      <c r="BF125" s="246">
        <f>IF(N125="snížená",J125,0)</f>
        <v>0</v>
      </c>
      <c r="BG125" s="246">
        <f>IF(N125="zákl. přenesená",J125,0)</f>
        <v>0</v>
      </c>
      <c r="BH125" s="246">
        <f>IF(N125="sníž. přenesená",J125,0)</f>
        <v>0</v>
      </c>
      <c r="BI125" s="246">
        <f>IF(N125="nulová",J125,0)</f>
        <v>0</v>
      </c>
      <c r="BJ125" s="16" t="s">
        <v>83</v>
      </c>
      <c r="BK125" s="246">
        <f>ROUND(I125*H125,2)</f>
        <v>0</v>
      </c>
      <c r="BL125" s="16" t="s">
        <v>131</v>
      </c>
      <c r="BM125" s="245" t="s">
        <v>352</v>
      </c>
    </row>
    <row r="126" s="13" customFormat="1">
      <c r="A126" s="13"/>
      <c r="B126" s="257"/>
      <c r="C126" s="258"/>
      <c r="D126" s="259" t="s">
        <v>137</v>
      </c>
      <c r="E126" s="260" t="s">
        <v>1</v>
      </c>
      <c r="F126" s="261" t="s">
        <v>338</v>
      </c>
      <c r="G126" s="258"/>
      <c r="H126" s="262">
        <v>60</v>
      </c>
      <c r="I126" s="263"/>
      <c r="J126" s="258"/>
      <c r="K126" s="258"/>
      <c r="L126" s="264"/>
      <c r="M126" s="265"/>
      <c r="N126" s="266"/>
      <c r="O126" s="266"/>
      <c r="P126" s="266"/>
      <c r="Q126" s="266"/>
      <c r="R126" s="266"/>
      <c r="S126" s="266"/>
      <c r="T126" s="26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68" t="s">
        <v>137</v>
      </c>
      <c r="AU126" s="268" t="s">
        <v>83</v>
      </c>
      <c r="AV126" s="13" t="s">
        <v>85</v>
      </c>
      <c r="AW126" s="13" t="s">
        <v>31</v>
      </c>
      <c r="AX126" s="13" t="s">
        <v>75</v>
      </c>
      <c r="AY126" s="268" t="s">
        <v>124</v>
      </c>
    </row>
    <row r="127" s="14" customFormat="1">
      <c r="A127" s="14"/>
      <c r="B127" s="269"/>
      <c r="C127" s="270"/>
      <c r="D127" s="259" t="s">
        <v>137</v>
      </c>
      <c r="E127" s="271" t="s">
        <v>1</v>
      </c>
      <c r="F127" s="272" t="s">
        <v>139</v>
      </c>
      <c r="G127" s="270"/>
      <c r="H127" s="273">
        <v>60</v>
      </c>
      <c r="I127" s="274"/>
      <c r="J127" s="270"/>
      <c r="K127" s="270"/>
      <c r="L127" s="275"/>
      <c r="M127" s="276"/>
      <c r="N127" s="277"/>
      <c r="O127" s="277"/>
      <c r="P127" s="277"/>
      <c r="Q127" s="277"/>
      <c r="R127" s="277"/>
      <c r="S127" s="277"/>
      <c r="T127" s="278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79" t="s">
        <v>137</v>
      </c>
      <c r="AU127" s="279" t="s">
        <v>83</v>
      </c>
      <c r="AV127" s="14" t="s">
        <v>131</v>
      </c>
      <c r="AW127" s="14" t="s">
        <v>31</v>
      </c>
      <c r="AX127" s="14" t="s">
        <v>83</v>
      </c>
      <c r="AY127" s="279" t="s">
        <v>124</v>
      </c>
    </row>
    <row r="128" s="2" customFormat="1" ht="21.75" customHeight="1">
      <c r="A128" s="37"/>
      <c r="B128" s="38"/>
      <c r="C128" s="247" t="s">
        <v>131</v>
      </c>
      <c r="D128" s="247" t="s">
        <v>132</v>
      </c>
      <c r="E128" s="248" t="s">
        <v>232</v>
      </c>
      <c r="F128" s="249" t="s">
        <v>339</v>
      </c>
      <c r="G128" s="250" t="s">
        <v>159</v>
      </c>
      <c r="H128" s="251">
        <v>1164</v>
      </c>
      <c r="I128" s="252"/>
      <c r="J128" s="253">
        <f>ROUND(I128*H128,2)</f>
        <v>0</v>
      </c>
      <c r="K128" s="249" t="s">
        <v>176</v>
      </c>
      <c r="L128" s="254"/>
      <c r="M128" s="255" t="s">
        <v>1</v>
      </c>
      <c r="N128" s="256" t="s">
        <v>40</v>
      </c>
      <c r="O128" s="90"/>
      <c r="P128" s="243">
        <f>O128*H128</f>
        <v>0</v>
      </c>
      <c r="Q128" s="243">
        <v>0</v>
      </c>
      <c r="R128" s="243">
        <f>Q128*H128</f>
        <v>0</v>
      </c>
      <c r="S128" s="243">
        <v>0</v>
      </c>
      <c r="T128" s="244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45" t="s">
        <v>136</v>
      </c>
      <c r="AT128" s="245" t="s">
        <v>132</v>
      </c>
      <c r="AU128" s="245" t="s">
        <v>83</v>
      </c>
      <c r="AY128" s="16" t="s">
        <v>124</v>
      </c>
      <c r="BE128" s="246">
        <f>IF(N128="základní",J128,0)</f>
        <v>0</v>
      </c>
      <c r="BF128" s="246">
        <f>IF(N128="snížená",J128,0)</f>
        <v>0</v>
      </c>
      <c r="BG128" s="246">
        <f>IF(N128="zákl. přenesená",J128,0)</f>
        <v>0</v>
      </c>
      <c r="BH128" s="246">
        <f>IF(N128="sníž. přenesená",J128,0)</f>
        <v>0</v>
      </c>
      <c r="BI128" s="246">
        <f>IF(N128="nulová",J128,0)</f>
        <v>0</v>
      </c>
      <c r="BJ128" s="16" t="s">
        <v>83</v>
      </c>
      <c r="BK128" s="246">
        <f>ROUND(I128*H128,2)</f>
        <v>0</v>
      </c>
      <c r="BL128" s="16" t="s">
        <v>131</v>
      </c>
      <c r="BM128" s="245" t="s">
        <v>353</v>
      </c>
    </row>
    <row r="129" s="13" customFormat="1">
      <c r="A129" s="13"/>
      <c r="B129" s="257"/>
      <c r="C129" s="258"/>
      <c r="D129" s="259" t="s">
        <v>137</v>
      </c>
      <c r="E129" s="260" t="s">
        <v>1</v>
      </c>
      <c r="F129" s="261" t="s">
        <v>340</v>
      </c>
      <c r="G129" s="258"/>
      <c r="H129" s="262">
        <v>1164</v>
      </c>
      <c r="I129" s="263"/>
      <c r="J129" s="258"/>
      <c r="K129" s="258"/>
      <c r="L129" s="264"/>
      <c r="M129" s="265"/>
      <c r="N129" s="266"/>
      <c r="O129" s="266"/>
      <c r="P129" s="266"/>
      <c r="Q129" s="266"/>
      <c r="R129" s="266"/>
      <c r="S129" s="266"/>
      <c r="T129" s="26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8" t="s">
        <v>137</v>
      </c>
      <c r="AU129" s="268" t="s">
        <v>83</v>
      </c>
      <c r="AV129" s="13" t="s">
        <v>85</v>
      </c>
      <c r="AW129" s="13" t="s">
        <v>31</v>
      </c>
      <c r="AX129" s="13" t="s">
        <v>75</v>
      </c>
      <c r="AY129" s="268" t="s">
        <v>124</v>
      </c>
    </row>
    <row r="130" s="14" customFormat="1">
      <c r="A130" s="14"/>
      <c r="B130" s="269"/>
      <c r="C130" s="270"/>
      <c r="D130" s="259" t="s">
        <v>137</v>
      </c>
      <c r="E130" s="271" t="s">
        <v>1</v>
      </c>
      <c r="F130" s="272" t="s">
        <v>139</v>
      </c>
      <c r="G130" s="270"/>
      <c r="H130" s="273">
        <v>1164</v>
      </c>
      <c r="I130" s="274"/>
      <c r="J130" s="270"/>
      <c r="K130" s="270"/>
      <c r="L130" s="275"/>
      <c r="M130" s="276"/>
      <c r="N130" s="277"/>
      <c r="O130" s="277"/>
      <c r="P130" s="277"/>
      <c r="Q130" s="277"/>
      <c r="R130" s="277"/>
      <c r="S130" s="277"/>
      <c r="T130" s="278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79" t="s">
        <v>137</v>
      </c>
      <c r="AU130" s="279" t="s">
        <v>83</v>
      </c>
      <c r="AV130" s="14" t="s">
        <v>131</v>
      </c>
      <c r="AW130" s="14" t="s">
        <v>31</v>
      </c>
      <c r="AX130" s="14" t="s">
        <v>83</v>
      </c>
      <c r="AY130" s="279" t="s">
        <v>124</v>
      </c>
    </row>
    <row r="131" s="2" customFormat="1" ht="16.5" customHeight="1">
      <c r="A131" s="37"/>
      <c r="B131" s="38"/>
      <c r="C131" s="234" t="s">
        <v>146</v>
      </c>
      <c r="D131" s="234" t="s">
        <v>126</v>
      </c>
      <c r="E131" s="235" t="s">
        <v>341</v>
      </c>
      <c r="F131" s="236" t="s">
        <v>342</v>
      </c>
      <c r="G131" s="237" t="s">
        <v>224</v>
      </c>
      <c r="H131" s="238">
        <v>2</v>
      </c>
      <c r="I131" s="239"/>
      <c r="J131" s="240">
        <f>ROUND(I131*H131,2)</f>
        <v>0</v>
      </c>
      <c r="K131" s="236" t="s">
        <v>176</v>
      </c>
      <c r="L131" s="43"/>
      <c r="M131" s="241" t="s">
        <v>1</v>
      </c>
      <c r="N131" s="242" t="s">
        <v>40</v>
      </c>
      <c r="O131" s="90"/>
      <c r="P131" s="243">
        <f>O131*H131</f>
        <v>0</v>
      </c>
      <c r="Q131" s="243">
        <v>0</v>
      </c>
      <c r="R131" s="243">
        <f>Q131*H131</f>
        <v>0</v>
      </c>
      <c r="S131" s="243">
        <v>0</v>
      </c>
      <c r="T131" s="244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45" t="s">
        <v>131</v>
      </c>
      <c r="AT131" s="245" t="s">
        <v>126</v>
      </c>
      <c r="AU131" s="245" t="s">
        <v>83</v>
      </c>
      <c r="AY131" s="16" t="s">
        <v>124</v>
      </c>
      <c r="BE131" s="246">
        <f>IF(N131="základní",J131,0)</f>
        <v>0</v>
      </c>
      <c r="BF131" s="246">
        <f>IF(N131="snížená",J131,0)</f>
        <v>0</v>
      </c>
      <c r="BG131" s="246">
        <f>IF(N131="zákl. přenesená",J131,0)</f>
        <v>0</v>
      </c>
      <c r="BH131" s="246">
        <f>IF(N131="sníž. přenesená",J131,0)</f>
        <v>0</v>
      </c>
      <c r="BI131" s="246">
        <f>IF(N131="nulová",J131,0)</f>
        <v>0</v>
      </c>
      <c r="BJ131" s="16" t="s">
        <v>83</v>
      </c>
      <c r="BK131" s="246">
        <f>ROUND(I131*H131,2)</f>
        <v>0</v>
      </c>
      <c r="BL131" s="16" t="s">
        <v>131</v>
      </c>
      <c r="BM131" s="245" t="s">
        <v>354</v>
      </c>
    </row>
    <row r="132" s="2" customFormat="1" ht="16.5" customHeight="1">
      <c r="A132" s="37"/>
      <c r="B132" s="38"/>
      <c r="C132" s="234" t="s">
        <v>143</v>
      </c>
      <c r="D132" s="234" t="s">
        <v>126</v>
      </c>
      <c r="E132" s="235" t="s">
        <v>343</v>
      </c>
      <c r="F132" s="236" t="s">
        <v>344</v>
      </c>
      <c r="G132" s="237" t="s">
        <v>224</v>
      </c>
      <c r="H132" s="238">
        <v>1</v>
      </c>
      <c r="I132" s="239"/>
      <c r="J132" s="240">
        <f>ROUND(I132*H132,2)</f>
        <v>0</v>
      </c>
      <c r="K132" s="236" t="s">
        <v>176</v>
      </c>
      <c r="L132" s="43"/>
      <c r="M132" s="241" t="s">
        <v>1</v>
      </c>
      <c r="N132" s="242" t="s">
        <v>40</v>
      </c>
      <c r="O132" s="90"/>
      <c r="P132" s="243">
        <f>O132*H132</f>
        <v>0</v>
      </c>
      <c r="Q132" s="243">
        <v>0</v>
      </c>
      <c r="R132" s="243">
        <f>Q132*H132</f>
        <v>0</v>
      </c>
      <c r="S132" s="243">
        <v>0</v>
      </c>
      <c r="T132" s="244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45" t="s">
        <v>131</v>
      </c>
      <c r="AT132" s="245" t="s">
        <v>126</v>
      </c>
      <c r="AU132" s="245" t="s">
        <v>83</v>
      </c>
      <c r="AY132" s="16" t="s">
        <v>124</v>
      </c>
      <c r="BE132" s="246">
        <f>IF(N132="základní",J132,0)</f>
        <v>0</v>
      </c>
      <c r="BF132" s="246">
        <f>IF(N132="snížená",J132,0)</f>
        <v>0</v>
      </c>
      <c r="BG132" s="246">
        <f>IF(N132="zákl. přenesená",J132,0)</f>
        <v>0</v>
      </c>
      <c r="BH132" s="246">
        <f>IF(N132="sníž. přenesená",J132,0)</f>
        <v>0</v>
      </c>
      <c r="BI132" s="246">
        <f>IF(N132="nulová",J132,0)</f>
        <v>0</v>
      </c>
      <c r="BJ132" s="16" t="s">
        <v>83</v>
      </c>
      <c r="BK132" s="246">
        <f>ROUND(I132*H132,2)</f>
        <v>0</v>
      </c>
      <c r="BL132" s="16" t="s">
        <v>131</v>
      </c>
      <c r="BM132" s="245" t="s">
        <v>355</v>
      </c>
    </row>
    <row r="133" s="2" customFormat="1" ht="21.75" customHeight="1">
      <c r="A133" s="37"/>
      <c r="B133" s="38"/>
      <c r="C133" s="234" t="s">
        <v>178</v>
      </c>
      <c r="D133" s="234" t="s">
        <v>126</v>
      </c>
      <c r="E133" s="235" t="s">
        <v>248</v>
      </c>
      <c r="F133" s="236" t="s">
        <v>345</v>
      </c>
      <c r="G133" s="237" t="s">
        <v>129</v>
      </c>
      <c r="H133" s="238">
        <v>212</v>
      </c>
      <c r="I133" s="239"/>
      <c r="J133" s="240">
        <f>ROUND(I133*H133,2)</f>
        <v>0</v>
      </c>
      <c r="K133" s="236" t="s">
        <v>130</v>
      </c>
      <c r="L133" s="43"/>
      <c r="M133" s="241" t="s">
        <v>1</v>
      </c>
      <c r="N133" s="242" t="s">
        <v>40</v>
      </c>
      <c r="O133" s="90"/>
      <c r="P133" s="243">
        <f>O133*H133</f>
        <v>0</v>
      </c>
      <c r="Q133" s="243">
        <v>0</v>
      </c>
      <c r="R133" s="243">
        <f>Q133*H133</f>
        <v>0</v>
      </c>
      <c r="S133" s="243">
        <v>0</v>
      </c>
      <c r="T133" s="244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45" t="s">
        <v>131</v>
      </c>
      <c r="AT133" s="245" t="s">
        <v>126</v>
      </c>
      <c r="AU133" s="245" t="s">
        <v>83</v>
      </c>
      <c r="AY133" s="16" t="s">
        <v>124</v>
      </c>
      <c r="BE133" s="246">
        <f>IF(N133="základní",J133,0)</f>
        <v>0</v>
      </c>
      <c r="BF133" s="246">
        <f>IF(N133="snížená",J133,0)</f>
        <v>0</v>
      </c>
      <c r="BG133" s="246">
        <f>IF(N133="zákl. přenesená",J133,0)</f>
        <v>0</v>
      </c>
      <c r="BH133" s="246">
        <f>IF(N133="sníž. přenesená",J133,0)</f>
        <v>0</v>
      </c>
      <c r="BI133" s="246">
        <f>IF(N133="nulová",J133,0)</f>
        <v>0</v>
      </c>
      <c r="BJ133" s="16" t="s">
        <v>83</v>
      </c>
      <c r="BK133" s="246">
        <f>ROUND(I133*H133,2)</f>
        <v>0</v>
      </c>
      <c r="BL133" s="16" t="s">
        <v>131</v>
      </c>
      <c r="BM133" s="245" t="s">
        <v>356</v>
      </c>
    </row>
    <row r="134" s="13" customFormat="1">
      <c r="A134" s="13"/>
      <c r="B134" s="257"/>
      <c r="C134" s="258"/>
      <c r="D134" s="259" t="s">
        <v>137</v>
      </c>
      <c r="E134" s="260" t="s">
        <v>1</v>
      </c>
      <c r="F134" s="261" t="s">
        <v>346</v>
      </c>
      <c r="G134" s="258"/>
      <c r="H134" s="262">
        <v>212</v>
      </c>
      <c r="I134" s="263"/>
      <c r="J134" s="258"/>
      <c r="K134" s="258"/>
      <c r="L134" s="264"/>
      <c r="M134" s="265"/>
      <c r="N134" s="266"/>
      <c r="O134" s="266"/>
      <c r="P134" s="266"/>
      <c r="Q134" s="266"/>
      <c r="R134" s="266"/>
      <c r="S134" s="266"/>
      <c r="T134" s="26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8" t="s">
        <v>137</v>
      </c>
      <c r="AU134" s="268" t="s">
        <v>83</v>
      </c>
      <c r="AV134" s="13" t="s">
        <v>85</v>
      </c>
      <c r="AW134" s="13" t="s">
        <v>31</v>
      </c>
      <c r="AX134" s="13" t="s">
        <v>75</v>
      </c>
      <c r="AY134" s="268" t="s">
        <v>124</v>
      </c>
    </row>
    <row r="135" s="2" customFormat="1" ht="16.5" customHeight="1">
      <c r="A135" s="37"/>
      <c r="B135" s="38"/>
      <c r="C135" s="247" t="s">
        <v>156</v>
      </c>
      <c r="D135" s="247" t="s">
        <v>132</v>
      </c>
      <c r="E135" s="248" t="s">
        <v>161</v>
      </c>
      <c r="F135" s="249" t="s">
        <v>251</v>
      </c>
      <c r="G135" s="250" t="s">
        <v>164</v>
      </c>
      <c r="H135" s="251">
        <v>15.9</v>
      </c>
      <c r="I135" s="252"/>
      <c r="J135" s="253">
        <f>ROUND(I135*H135,2)</f>
        <v>0</v>
      </c>
      <c r="K135" s="249" t="s">
        <v>257</v>
      </c>
      <c r="L135" s="254"/>
      <c r="M135" s="255" t="s">
        <v>1</v>
      </c>
      <c r="N135" s="256" t="s">
        <v>40</v>
      </c>
      <c r="O135" s="90"/>
      <c r="P135" s="243">
        <f>O135*H135</f>
        <v>0</v>
      </c>
      <c r="Q135" s="243">
        <v>0</v>
      </c>
      <c r="R135" s="243">
        <f>Q135*H135</f>
        <v>0</v>
      </c>
      <c r="S135" s="243">
        <v>0</v>
      </c>
      <c r="T135" s="244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45" t="s">
        <v>136</v>
      </c>
      <c r="AT135" s="245" t="s">
        <v>132</v>
      </c>
      <c r="AU135" s="245" t="s">
        <v>83</v>
      </c>
      <c r="AY135" s="16" t="s">
        <v>124</v>
      </c>
      <c r="BE135" s="246">
        <f>IF(N135="základní",J135,0)</f>
        <v>0</v>
      </c>
      <c r="BF135" s="246">
        <f>IF(N135="snížená",J135,0)</f>
        <v>0</v>
      </c>
      <c r="BG135" s="246">
        <f>IF(N135="zákl. přenesená",J135,0)</f>
        <v>0</v>
      </c>
      <c r="BH135" s="246">
        <f>IF(N135="sníž. přenesená",J135,0)</f>
        <v>0</v>
      </c>
      <c r="BI135" s="246">
        <f>IF(N135="nulová",J135,0)</f>
        <v>0</v>
      </c>
      <c r="BJ135" s="16" t="s">
        <v>83</v>
      </c>
      <c r="BK135" s="246">
        <f>ROUND(I135*H135,2)</f>
        <v>0</v>
      </c>
      <c r="BL135" s="16" t="s">
        <v>131</v>
      </c>
      <c r="BM135" s="245" t="s">
        <v>357</v>
      </c>
    </row>
    <row r="136" s="13" customFormat="1">
      <c r="A136" s="13"/>
      <c r="B136" s="257"/>
      <c r="C136" s="258"/>
      <c r="D136" s="259" t="s">
        <v>137</v>
      </c>
      <c r="E136" s="260" t="s">
        <v>1</v>
      </c>
      <c r="F136" s="261" t="s">
        <v>347</v>
      </c>
      <c r="G136" s="258"/>
      <c r="H136" s="262">
        <v>15.9</v>
      </c>
      <c r="I136" s="263"/>
      <c r="J136" s="258"/>
      <c r="K136" s="258"/>
      <c r="L136" s="264"/>
      <c r="M136" s="265"/>
      <c r="N136" s="266"/>
      <c r="O136" s="266"/>
      <c r="P136" s="266"/>
      <c r="Q136" s="266"/>
      <c r="R136" s="266"/>
      <c r="S136" s="266"/>
      <c r="T136" s="26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8" t="s">
        <v>137</v>
      </c>
      <c r="AU136" s="268" t="s">
        <v>83</v>
      </c>
      <c r="AV136" s="13" t="s">
        <v>85</v>
      </c>
      <c r="AW136" s="13" t="s">
        <v>31</v>
      </c>
      <c r="AX136" s="13" t="s">
        <v>75</v>
      </c>
      <c r="AY136" s="268" t="s">
        <v>124</v>
      </c>
    </row>
    <row r="137" s="14" customFormat="1">
      <c r="A137" s="14"/>
      <c r="B137" s="269"/>
      <c r="C137" s="270"/>
      <c r="D137" s="259" t="s">
        <v>137</v>
      </c>
      <c r="E137" s="271" t="s">
        <v>1</v>
      </c>
      <c r="F137" s="272" t="s">
        <v>139</v>
      </c>
      <c r="G137" s="270"/>
      <c r="H137" s="273">
        <v>15.9</v>
      </c>
      <c r="I137" s="274"/>
      <c r="J137" s="270"/>
      <c r="K137" s="270"/>
      <c r="L137" s="275"/>
      <c r="M137" s="276"/>
      <c r="N137" s="277"/>
      <c r="O137" s="277"/>
      <c r="P137" s="277"/>
      <c r="Q137" s="277"/>
      <c r="R137" s="277"/>
      <c r="S137" s="277"/>
      <c r="T137" s="278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79" t="s">
        <v>137</v>
      </c>
      <c r="AU137" s="279" t="s">
        <v>83</v>
      </c>
      <c r="AV137" s="14" t="s">
        <v>131</v>
      </c>
      <c r="AW137" s="14" t="s">
        <v>31</v>
      </c>
      <c r="AX137" s="14" t="s">
        <v>83</v>
      </c>
      <c r="AY137" s="279" t="s">
        <v>124</v>
      </c>
    </row>
    <row r="138" s="2" customFormat="1" ht="16.5" customHeight="1">
      <c r="A138" s="37"/>
      <c r="B138" s="38"/>
      <c r="C138" s="234" t="s">
        <v>152</v>
      </c>
      <c r="D138" s="234" t="s">
        <v>126</v>
      </c>
      <c r="E138" s="235" t="s">
        <v>268</v>
      </c>
      <c r="F138" s="236" t="s">
        <v>269</v>
      </c>
      <c r="G138" s="237" t="s">
        <v>164</v>
      </c>
      <c r="H138" s="238">
        <v>10</v>
      </c>
      <c r="I138" s="239"/>
      <c r="J138" s="240">
        <f>ROUND(I138*H138,2)</f>
        <v>0</v>
      </c>
      <c r="K138" s="236" t="s">
        <v>130</v>
      </c>
      <c r="L138" s="43"/>
      <c r="M138" s="241" t="s">
        <v>1</v>
      </c>
      <c r="N138" s="242" t="s">
        <v>40</v>
      </c>
      <c r="O138" s="90"/>
      <c r="P138" s="243">
        <f>O138*H138</f>
        <v>0</v>
      </c>
      <c r="Q138" s="243">
        <v>0</v>
      </c>
      <c r="R138" s="243">
        <f>Q138*H138</f>
        <v>0</v>
      </c>
      <c r="S138" s="243">
        <v>0</v>
      </c>
      <c r="T138" s="244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45" t="s">
        <v>131</v>
      </c>
      <c r="AT138" s="245" t="s">
        <v>126</v>
      </c>
      <c r="AU138" s="245" t="s">
        <v>83</v>
      </c>
      <c r="AY138" s="16" t="s">
        <v>124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16" t="s">
        <v>83</v>
      </c>
      <c r="BK138" s="246">
        <f>ROUND(I138*H138,2)</f>
        <v>0</v>
      </c>
      <c r="BL138" s="16" t="s">
        <v>131</v>
      </c>
      <c r="BM138" s="245" t="s">
        <v>358</v>
      </c>
    </row>
    <row r="139" s="13" customFormat="1">
      <c r="A139" s="13"/>
      <c r="B139" s="257"/>
      <c r="C139" s="258"/>
      <c r="D139" s="259" t="s">
        <v>137</v>
      </c>
      <c r="E139" s="260" t="s">
        <v>1</v>
      </c>
      <c r="F139" s="261" t="s">
        <v>271</v>
      </c>
      <c r="G139" s="258"/>
      <c r="H139" s="262">
        <v>10</v>
      </c>
      <c r="I139" s="263"/>
      <c r="J139" s="258"/>
      <c r="K139" s="258"/>
      <c r="L139" s="264"/>
      <c r="M139" s="265"/>
      <c r="N139" s="266"/>
      <c r="O139" s="266"/>
      <c r="P139" s="266"/>
      <c r="Q139" s="266"/>
      <c r="R139" s="266"/>
      <c r="S139" s="266"/>
      <c r="T139" s="26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8" t="s">
        <v>137</v>
      </c>
      <c r="AU139" s="268" t="s">
        <v>83</v>
      </c>
      <c r="AV139" s="13" t="s">
        <v>85</v>
      </c>
      <c r="AW139" s="13" t="s">
        <v>31</v>
      </c>
      <c r="AX139" s="13" t="s">
        <v>75</v>
      </c>
      <c r="AY139" s="268" t="s">
        <v>124</v>
      </c>
    </row>
    <row r="140" s="14" customFormat="1">
      <c r="A140" s="14"/>
      <c r="B140" s="269"/>
      <c r="C140" s="270"/>
      <c r="D140" s="259" t="s">
        <v>137</v>
      </c>
      <c r="E140" s="271" t="s">
        <v>1</v>
      </c>
      <c r="F140" s="272" t="s">
        <v>139</v>
      </c>
      <c r="G140" s="270"/>
      <c r="H140" s="273">
        <v>10</v>
      </c>
      <c r="I140" s="274"/>
      <c r="J140" s="270"/>
      <c r="K140" s="270"/>
      <c r="L140" s="275"/>
      <c r="M140" s="276"/>
      <c r="N140" s="277"/>
      <c r="O140" s="277"/>
      <c r="P140" s="277"/>
      <c r="Q140" s="277"/>
      <c r="R140" s="277"/>
      <c r="S140" s="277"/>
      <c r="T140" s="27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79" t="s">
        <v>137</v>
      </c>
      <c r="AU140" s="279" t="s">
        <v>83</v>
      </c>
      <c r="AV140" s="14" t="s">
        <v>131</v>
      </c>
      <c r="AW140" s="14" t="s">
        <v>31</v>
      </c>
      <c r="AX140" s="14" t="s">
        <v>83</v>
      </c>
      <c r="AY140" s="279" t="s">
        <v>124</v>
      </c>
    </row>
    <row r="141" s="2" customFormat="1" ht="16.5" customHeight="1">
      <c r="A141" s="37"/>
      <c r="B141" s="38"/>
      <c r="C141" s="234" t="s">
        <v>136</v>
      </c>
      <c r="D141" s="234" t="s">
        <v>126</v>
      </c>
      <c r="E141" s="235" t="s">
        <v>268</v>
      </c>
      <c r="F141" s="236" t="s">
        <v>269</v>
      </c>
      <c r="G141" s="237" t="s">
        <v>164</v>
      </c>
      <c r="H141" s="238">
        <v>24</v>
      </c>
      <c r="I141" s="239"/>
      <c r="J141" s="240">
        <f>ROUND(I141*H141,2)</f>
        <v>0</v>
      </c>
      <c r="K141" s="236" t="s">
        <v>130</v>
      </c>
      <c r="L141" s="43"/>
      <c r="M141" s="241" t="s">
        <v>1</v>
      </c>
      <c r="N141" s="242" t="s">
        <v>40</v>
      </c>
      <c r="O141" s="90"/>
      <c r="P141" s="243">
        <f>O141*H141</f>
        <v>0</v>
      </c>
      <c r="Q141" s="243">
        <v>0</v>
      </c>
      <c r="R141" s="243">
        <f>Q141*H141</f>
        <v>0</v>
      </c>
      <c r="S141" s="243">
        <v>0</v>
      </c>
      <c r="T141" s="244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45" t="s">
        <v>131</v>
      </c>
      <c r="AT141" s="245" t="s">
        <v>126</v>
      </c>
      <c r="AU141" s="245" t="s">
        <v>83</v>
      </c>
      <c r="AY141" s="16" t="s">
        <v>124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16" t="s">
        <v>83</v>
      </c>
      <c r="BK141" s="246">
        <f>ROUND(I141*H141,2)</f>
        <v>0</v>
      </c>
      <c r="BL141" s="16" t="s">
        <v>131</v>
      </c>
      <c r="BM141" s="245" t="s">
        <v>359</v>
      </c>
    </row>
    <row r="142" s="13" customFormat="1">
      <c r="A142" s="13"/>
      <c r="B142" s="257"/>
      <c r="C142" s="258"/>
      <c r="D142" s="259" t="s">
        <v>137</v>
      </c>
      <c r="E142" s="260" t="s">
        <v>1</v>
      </c>
      <c r="F142" s="261" t="s">
        <v>274</v>
      </c>
      <c r="G142" s="258"/>
      <c r="H142" s="262">
        <v>24</v>
      </c>
      <c r="I142" s="263"/>
      <c r="J142" s="258"/>
      <c r="K142" s="258"/>
      <c r="L142" s="264"/>
      <c r="M142" s="265"/>
      <c r="N142" s="266"/>
      <c r="O142" s="266"/>
      <c r="P142" s="266"/>
      <c r="Q142" s="266"/>
      <c r="R142" s="266"/>
      <c r="S142" s="266"/>
      <c r="T142" s="26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8" t="s">
        <v>137</v>
      </c>
      <c r="AU142" s="268" t="s">
        <v>83</v>
      </c>
      <c r="AV142" s="13" t="s">
        <v>85</v>
      </c>
      <c r="AW142" s="13" t="s">
        <v>31</v>
      </c>
      <c r="AX142" s="13" t="s">
        <v>75</v>
      </c>
      <c r="AY142" s="268" t="s">
        <v>124</v>
      </c>
    </row>
    <row r="143" s="2" customFormat="1" ht="16.5" customHeight="1">
      <c r="A143" s="37"/>
      <c r="B143" s="38"/>
      <c r="C143" s="234" t="s">
        <v>161</v>
      </c>
      <c r="D143" s="234" t="s">
        <v>126</v>
      </c>
      <c r="E143" s="235" t="s">
        <v>275</v>
      </c>
      <c r="F143" s="236" t="s">
        <v>276</v>
      </c>
      <c r="G143" s="237" t="s">
        <v>164</v>
      </c>
      <c r="H143" s="238">
        <v>10</v>
      </c>
      <c r="I143" s="239"/>
      <c r="J143" s="240">
        <f>ROUND(I143*H143,2)</f>
        <v>0</v>
      </c>
      <c r="K143" s="236" t="s">
        <v>130</v>
      </c>
      <c r="L143" s="43"/>
      <c r="M143" s="241" t="s">
        <v>1</v>
      </c>
      <c r="N143" s="242" t="s">
        <v>40</v>
      </c>
      <c r="O143" s="90"/>
      <c r="P143" s="243">
        <f>O143*H143</f>
        <v>0</v>
      </c>
      <c r="Q143" s="243">
        <v>0</v>
      </c>
      <c r="R143" s="243">
        <f>Q143*H143</f>
        <v>0</v>
      </c>
      <c r="S143" s="243">
        <v>0</v>
      </c>
      <c r="T143" s="244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45" t="s">
        <v>131</v>
      </c>
      <c r="AT143" s="245" t="s">
        <v>126</v>
      </c>
      <c r="AU143" s="245" t="s">
        <v>83</v>
      </c>
      <c r="AY143" s="16" t="s">
        <v>124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16" t="s">
        <v>83</v>
      </c>
      <c r="BK143" s="246">
        <f>ROUND(I143*H143,2)</f>
        <v>0</v>
      </c>
      <c r="BL143" s="16" t="s">
        <v>131</v>
      </c>
      <c r="BM143" s="245" t="s">
        <v>360</v>
      </c>
    </row>
    <row r="144" s="2" customFormat="1" ht="16.5" customHeight="1">
      <c r="A144" s="37"/>
      <c r="B144" s="38"/>
      <c r="C144" s="234" t="s">
        <v>80</v>
      </c>
      <c r="D144" s="234" t="s">
        <v>126</v>
      </c>
      <c r="E144" s="235" t="s">
        <v>275</v>
      </c>
      <c r="F144" s="236" t="s">
        <v>276</v>
      </c>
      <c r="G144" s="237" t="s">
        <v>164</v>
      </c>
      <c r="H144" s="238">
        <v>24</v>
      </c>
      <c r="I144" s="239"/>
      <c r="J144" s="240">
        <f>ROUND(I144*H144,2)</f>
        <v>0</v>
      </c>
      <c r="K144" s="236" t="s">
        <v>130</v>
      </c>
      <c r="L144" s="43"/>
      <c r="M144" s="241" t="s">
        <v>1</v>
      </c>
      <c r="N144" s="242" t="s">
        <v>40</v>
      </c>
      <c r="O144" s="90"/>
      <c r="P144" s="243">
        <f>O144*H144</f>
        <v>0</v>
      </c>
      <c r="Q144" s="243">
        <v>0</v>
      </c>
      <c r="R144" s="243">
        <f>Q144*H144</f>
        <v>0</v>
      </c>
      <c r="S144" s="243">
        <v>0</v>
      </c>
      <c r="T144" s="244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45" t="s">
        <v>131</v>
      </c>
      <c r="AT144" s="245" t="s">
        <v>126</v>
      </c>
      <c r="AU144" s="245" t="s">
        <v>83</v>
      </c>
      <c r="AY144" s="16" t="s">
        <v>124</v>
      </c>
      <c r="BE144" s="246">
        <f>IF(N144="základní",J144,0)</f>
        <v>0</v>
      </c>
      <c r="BF144" s="246">
        <f>IF(N144="snížená",J144,0)</f>
        <v>0</v>
      </c>
      <c r="BG144" s="246">
        <f>IF(N144="zákl. přenesená",J144,0)</f>
        <v>0</v>
      </c>
      <c r="BH144" s="246">
        <f>IF(N144="sníž. přenesená",J144,0)</f>
        <v>0</v>
      </c>
      <c r="BI144" s="246">
        <f>IF(N144="nulová",J144,0)</f>
        <v>0</v>
      </c>
      <c r="BJ144" s="16" t="s">
        <v>83</v>
      </c>
      <c r="BK144" s="246">
        <f>ROUND(I144*H144,2)</f>
        <v>0</v>
      </c>
      <c r="BL144" s="16" t="s">
        <v>131</v>
      </c>
      <c r="BM144" s="245" t="s">
        <v>361</v>
      </c>
    </row>
    <row r="145" s="2" customFormat="1" ht="21.75" customHeight="1">
      <c r="A145" s="37"/>
      <c r="B145" s="38"/>
      <c r="C145" s="234" t="s">
        <v>170</v>
      </c>
      <c r="D145" s="234" t="s">
        <v>126</v>
      </c>
      <c r="E145" s="235" t="s">
        <v>280</v>
      </c>
      <c r="F145" s="236" t="s">
        <v>281</v>
      </c>
      <c r="G145" s="237" t="s">
        <v>164</v>
      </c>
      <c r="H145" s="238">
        <v>10</v>
      </c>
      <c r="I145" s="239"/>
      <c r="J145" s="240">
        <f>ROUND(I145*H145,2)</f>
        <v>0</v>
      </c>
      <c r="K145" s="236" t="s">
        <v>130</v>
      </c>
      <c r="L145" s="43"/>
      <c r="M145" s="241" t="s">
        <v>1</v>
      </c>
      <c r="N145" s="242" t="s">
        <v>40</v>
      </c>
      <c r="O145" s="90"/>
      <c r="P145" s="243">
        <f>O145*H145</f>
        <v>0</v>
      </c>
      <c r="Q145" s="243">
        <v>0</v>
      </c>
      <c r="R145" s="243">
        <f>Q145*H145</f>
        <v>0</v>
      </c>
      <c r="S145" s="243">
        <v>0</v>
      </c>
      <c r="T145" s="244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45" t="s">
        <v>131</v>
      </c>
      <c r="AT145" s="245" t="s">
        <v>126</v>
      </c>
      <c r="AU145" s="245" t="s">
        <v>83</v>
      </c>
      <c r="AY145" s="16" t="s">
        <v>124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16" t="s">
        <v>83</v>
      </c>
      <c r="BK145" s="246">
        <f>ROUND(I145*H145,2)</f>
        <v>0</v>
      </c>
      <c r="BL145" s="16" t="s">
        <v>131</v>
      </c>
      <c r="BM145" s="245" t="s">
        <v>362</v>
      </c>
    </row>
    <row r="146" s="2" customFormat="1" ht="21.75" customHeight="1">
      <c r="A146" s="37"/>
      <c r="B146" s="38"/>
      <c r="C146" s="234" t="s">
        <v>151</v>
      </c>
      <c r="D146" s="234" t="s">
        <v>126</v>
      </c>
      <c r="E146" s="235" t="s">
        <v>280</v>
      </c>
      <c r="F146" s="236" t="s">
        <v>281</v>
      </c>
      <c r="G146" s="237" t="s">
        <v>164</v>
      </c>
      <c r="H146" s="238">
        <v>24</v>
      </c>
      <c r="I146" s="239"/>
      <c r="J146" s="240">
        <f>ROUND(I146*H146,2)</f>
        <v>0</v>
      </c>
      <c r="K146" s="236" t="s">
        <v>130</v>
      </c>
      <c r="L146" s="43"/>
      <c r="M146" s="280" t="s">
        <v>1</v>
      </c>
      <c r="N146" s="281" t="s">
        <v>40</v>
      </c>
      <c r="O146" s="282"/>
      <c r="P146" s="283">
        <f>O146*H146</f>
        <v>0</v>
      </c>
      <c r="Q146" s="283">
        <v>0</v>
      </c>
      <c r="R146" s="283">
        <f>Q146*H146</f>
        <v>0</v>
      </c>
      <c r="S146" s="283">
        <v>0</v>
      </c>
      <c r="T146" s="284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45" t="s">
        <v>131</v>
      </c>
      <c r="AT146" s="245" t="s">
        <v>126</v>
      </c>
      <c r="AU146" s="245" t="s">
        <v>83</v>
      </c>
      <c r="AY146" s="16" t="s">
        <v>124</v>
      </c>
      <c r="BE146" s="246">
        <f>IF(N146="základní",J146,0)</f>
        <v>0</v>
      </c>
      <c r="BF146" s="246">
        <f>IF(N146="snížená",J146,0)</f>
        <v>0</v>
      </c>
      <c r="BG146" s="246">
        <f>IF(N146="zákl. přenesená",J146,0)</f>
        <v>0</v>
      </c>
      <c r="BH146" s="246">
        <f>IF(N146="sníž. přenesená",J146,0)</f>
        <v>0</v>
      </c>
      <c r="BI146" s="246">
        <f>IF(N146="nulová",J146,0)</f>
        <v>0</v>
      </c>
      <c r="BJ146" s="16" t="s">
        <v>83</v>
      </c>
      <c r="BK146" s="246">
        <f>ROUND(I146*H146,2)</f>
        <v>0</v>
      </c>
      <c r="BL146" s="16" t="s">
        <v>131</v>
      </c>
      <c r="BM146" s="245" t="s">
        <v>363</v>
      </c>
    </row>
    <row r="147" s="2" customFormat="1" ht="6.96" customHeight="1">
      <c r="A147" s="37"/>
      <c r="B147" s="65"/>
      <c r="C147" s="66"/>
      <c r="D147" s="66"/>
      <c r="E147" s="66"/>
      <c r="F147" s="66"/>
      <c r="G147" s="66"/>
      <c r="H147" s="66"/>
      <c r="I147" s="182"/>
      <c r="J147" s="66"/>
      <c r="K147" s="66"/>
      <c r="L147" s="43"/>
      <c r="M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</row>
  </sheetData>
  <sheetProtection sheet="1" autoFilter="0" formatColumns="0" formatRows="0" objects="1" scenarios="1" spinCount="100000" saltValue="y/biS3wN2kO4R65g3kAhIv5n2zRHuljzmaEKGbYQPUOLWuwv5Mi8vHow1f6lzCclASh2kBqzZvpNOlfmfzzzlw==" hashValue="u3OBEGNvrPosp0gQAllG5phGBDaLHPMqlGEG9uH2XxuiuN7K2XquetJWcvc9meCXOhJCi/73vICxB3+u9OB25Q==" algorithmName="SHA-512" password="CC35"/>
  <autoFilter ref="C116:K146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5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85</v>
      </c>
    </row>
    <row r="4" s="1" customFormat="1" ht="24.96" customHeight="1">
      <c r="B4" s="19"/>
      <c r="D4" s="139" t="s">
        <v>94</v>
      </c>
      <c r="I4" s="135"/>
      <c r="L4" s="19"/>
      <c r="M4" s="140" t="s">
        <v>10</v>
      </c>
      <c r="AT4" s="16" t="s">
        <v>4</v>
      </c>
    </row>
    <row r="5" s="1" customFormat="1" ht="6.96" customHeight="1">
      <c r="B5" s="19"/>
      <c r="I5" s="135"/>
      <c r="L5" s="19"/>
    </row>
    <row r="6" s="1" customFormat="1" ht="12" customHeight="1">
      <c r="B6" s="19"/>
      <c r="D6" s="141" t="s">
        <v>16</v>
      </c>
      <c r="I6" s="135"/>
      <c r="L6" s="19"/>
    </row>
    <row r="7" s="1" customFormat="1" ht="16.5" customHeight="1">
      <c r="B7" s="19"/>
      <c r="E7" s="142" t="str">
        <f>'Rekapitulace stavby'!K6</f>
        <v>Objekt 1 - LBK 2602 (část) v k.ú. Vysočany u Ovesných Kladrub</v>
      </c>
      <c r="F7" s="141"/>
      <c r="G7" s="141"/>
      <c r="H7" s="141"/>
      <c r="I7" s="135"/>
      <c r="L7" s="19"/>
    </row>
    <row r="8" s="2" customFormat="1" ht="12" customHeight="1">
      <c r="A8" s="37"/>
      <c r="B8" s="43"/>
      <c r="C8" s="37"/>
      <c r="D8" s="141" t="s">
        <v>95</v>
      </c>
      <c r="E8" s="37"/>
      <c r="F8" s="37"/>
      <c r="G8" s="37"/>
      <c r="H8" s="37"/>
      <c r="I8" s="143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4" t="s">
        <v>364</v>
      </c>
      <c r="F9" s="37"/>
      <c r="G9" s="37"/>
      <c r="H9" s="37"/>
      <c r="I9" s="143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43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1" t="s">
        <v>18</v>
      </c>
      <c r="E11" s="37"/>
      <c r="F11" s="145" t="s">
        <v>1</v>
      </c>
      <c r="G11" s="37"/>
      <c r="H11" s="37"/>
      <c r="I11" s="146" t="s">
        <v>19</v>
      </c>
      <c r="J11" s="145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1" t="s">
        <v>20</v>
      </c>
      <c r="E12" s="37"/>
      <c r="F12" s="145" t="s">
        <v>21</v>
      </c>
      <c r="G12" s="37"/>
      <c r="H12" s="37"/>
      <c r="I12" s="146" t="s">
        <v>22</v>
      </c>
      <c r="J12" s="147" t="str">
        <f>'Rekapitulace stavby'!AN8</f>
        <v>9. 4. 2019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3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24</v>
      </c>
      <c r="E14" s="37"/>
      <c r="F14" s="37"/>
      <c r="G14" s="37"/>
      <c r="H14" s="37"/>
      <c r="I14" s="146" t="s">
        <v>25</v>
      </c>
      <c r="J14" s="145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5" t="str">
        <f>IF('Rekapitulace stavby'!E11="","",'Rekapitulace stavby'!E11)</f>
        <v xml:space="preserve"> </v>
      </c>
      <c r="F15" s="37"/>
      <c r="G15" s="37"/>
      <c r="H15" s="37"/>
      <c r="I15" s="146" t="s">
        <v>27</v>
      </c>
      <c r="J15" s="145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3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1" t="s">
        <v>28</v>
      </c>
      <c r="E17" s="37"/>
      <c r="F17" s="37"/>
      <c r="G17" s="37"/>
      <c r="H17" s="37"/>
      <c r="I17" s="146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5"/>
      <c r="G18" s="145"/>
      <c r="H18" s="145"/>
      <c r="I18" s="146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3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1" t="s">
        <v>30</v>
      </c>
      <c r="E20" s="37"/>
      <c r="F20" s="37"/>
      <c r="G20" s="37"/>
      <c r="H20" s="37"/>
      <c r="I20" s="146" t="s">
        <v>25</v>
      </c>
      <c r="J20" s="145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5" t="str">
        <f>IF('Rekapitulace stavby'!E17="","",'Rekapitulace stavby'!E17)</f>
        <v xml:space="preserve"> </v>
      </c>
      <c r="F21" s="37"/>
      <c r="G21" s="37"/>
      <c r="H21" s="37"/>
      <c r="I21" s="146" t="s">
        <v>27</v>
      </c>
      <c r="J21" s="145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3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1" t="s">
        <v>32</v>
      </c>
      <c r="E23" s="37"/>
      <c r="F23" s="37"/>
      <c r="G23" s="37"/>
      <c r="H23" s="37"/>
      <c r="I23" s="146" t="s">
        <v>25</v>
      </c>
      <c r="J23" s="145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5" t="s">
        <v>33</v>
      </c>
      <c r="F24" s="37"/>
      <c r="G24" s="37"/>
      <c r="H24" s="37"/>
      <c r="I24" s="146" t="s">
        <v>27</v>
      </c>
      <c r="J24" s="145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3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1" t="s">
        <v>34</v>
      </c>
      <c r="E26" s="37"/>
      <c r="F26" s="37"/>
      <c r="G26" s="37"/>
      <c r="H26" s="37"/>
      <c r="I26" s="143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51"/>
      <c r="J27" s="148"/>
      <c r="K27" s="148"/>
      <c r="L27" s="152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3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3"/>
      <c r="E29" s="153"/>
      <c r="F29" s="153"/>
      <c r="G29" s="153"/>
      <c r="H29" s="153"/>
      <c r="I29" s="154"/>
      <c r="J29" s="153"/>
      <c r="K29" s="15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5" t="s">
        <v>35</v>
      </c>
      <c r="E30" s="37"/>
      <c r="F30" s="37"/>
      <c r="G30" s="37"/>
      <c r="H30" s="37"/>
      <c r="I30" s="143"/>
      <c r="J30" s="156">
        <f>ROUND(J117,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3"/>
      <c r="E31" s="153"/>
      <c r="F31" s="153"/>
      <c r="G31" s="153"/>
      <c r="H31" s="153"/>
      <c r="I31" s="154"/>
      <c r="J31" s="153"/>
      <c r="K31" s="153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7" t="s">
        <v>37</v>
      </c>
      <c r="G32" s="37"/>
      <c r="H32" s="37"/>
      <c r="I32" s="158" t="s">
        <v>36</v>
      </c>
      <c r="J32" s="157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9" t="s">
        <v>39</v>
      </c>
      <c r="E33" s="141" t="s">
        <v>40</v>
      </c>
      <c r="F33" s="160">
        <f>ROUND((SUM(BE117:BE146)),  2)</f>
        <v>0</v>
      </c>
      <c r="G33" s="37"/>
      <c r="H33" s="37"/>
      <c r="I33" s="161">
        <v>0.20999999999999999</v>
      </c>
      <c r="J33" s="160">
        <f>ROUND(((SUM(BE117:BE146))*I33),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1" t="s">
        <v>41</v>
      </c>
      <c r="F34" s="160">
        <f>ROUND((SUM(BF117:BF146)),  2)</f>
        <v>0</v>
      </c>
      <c r="G34" s="37"/>
      <c r="H34" s="37"/>
      <c r="I34" s="161">
        <v>0.14999999999999999</v>
      </c>
      <c r="J34" s="160">
        <f>ROUND(((SUM(BF117:BF146))*I34),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42</v>
      </c>
      <c r="F35" s="160">
        <f>ROUND((SUM(BG117:BG146)),  2)</f>
        <v>0</v>
      </c>
      <c r="G35" s="37"/>
      <c r="H35" s="37"/>
      <c r="I35" s="161">
        <v>0.20999999999999999</v>
      </c>
      <c r="J35" s="160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43</v>
      </c>
      <c r="F36" s="160">
        <f>ROUND((SUM(BH117:BH146)),  2)</f>
        <v>0</v>
      </c>
      <c r="G36" s="37"/>
      <c r="H36" s="37"/>
      <c r="I36" s="161">
        <v>0.14999999999999999</v>
      </c>
      <c r="J36" s="160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44</v>
      </c>
      <c r="F37" s="160">
        <f>ROUND((SUM(BI117:BI146)),  2)</f>
        <v>0</v>
      </c>
      <c r="G37" s="37"/>
      <c r="H37" s="37"/>
      <c r="I37" s="161">
        <v>0</v>
      </c>
      <c r="J37" s="16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43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2"/>
      <c r="D39" s="163" t="s">
        <v>45</v>
      </c>
      <c r="E39" s="164"/>
      <c r="F39" s="164"/>
      <c r="G39" s="165" t="s">
        <v>46</v>
      </c>
      <c r="H39" s="166" t="s">
        <v>47</v>
      </c>
      <c r="I39" s="167"/>
      <c r="J39" s="168">
        <f>SUM(J30:J37)</f>
        <v>0</v>
      </c>
      <c r="K39" s="169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43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I41" s="135"/>
      <c r="L41" s="19"/>
    </row>
    <row r="42" s="1" customFormat="1" ht="14.4" customHeight="1">
      <c r="B42" s="19"/>
      <c r="I42" s="135"/>
      <c r="L42" s="19"/>
    </row>
    <row r="43" s="1" customFormat="1" ht="14.4" customHeight="1">
      <c r="B43" s="19"/>
      <c r="I43" s="135"/>
      <c r="L43" s="19"/>
    </row>
    <row r="44" s="1" customFormat="1" ht="14.4" customHeight="1">
      <c r="B44" s="19"/>
      <c r="I44" s="135"/>
      <c r="L44" s="19"/>
    </row>
    <row r="45" s="1" customFormat="1" ht="14.4" customHeight="1">
      <c r="B45" s="19"/>
      <c r="I45" s="135"/>
      <c r="L45" s="19"/>
    </row>
    <row r="46" s="1" customFormat="1" ht="14.4" customHeight="1">
      <c r="B46" s="19"/>
      <c r="I46" s="135"/>
      <c r="L46" s="19"/>
    </row>
    <row r="47" s="1" customFormat="1" ht="14.4" customHeight="1">
      <c r="B47" s="19"/>
      <c r="I47" s="135"/>
      <c r="L47" s="19"/>
    </row>
    <row r="48" s="1" customFormat="1" ht="14.4" customHeight="1">
      <c r="B48" s="19"/>
      <c r="I48" s="135"/>
      <c r="L48" s="19"/>
    </row>
    <row r="49" s="1" customFormat="1" ht="14.4" customHeight="1">
      <c r="B49" s="19"/>
      <c r="I49" s="135"/>
      <c r="L49" s="19"/>
    </row>
    <row r="50" s="2" customFormat="1" ht="14.4" customHeight="1">
      <c r="B50" s="62"/>
      <c r="D50" s="170" t="s">
        <v>48</v>
      </c>
      <c r="E50" s="171"/>
      <c r="F50" s="171"/>
      <c r="G50" s="170" t="s">
        <v>49</v>
      </c>
      <c r="H50" s="171"/>
      <c r="I50" s="172"/>
      <c r="J50" s="171"/>
      <c r="K50" s="171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50</v>
      </c>
      <c r="E61" s="174"/>
      <c r="F61" s="175" t="s">
        <v>51</v>
      </c>
      <c r="G61" s="173" t="s">
        <v>50</v>
      </c>
      <c r="H61" s="174"/>
      <c r="I61" s="176"/>
      <c r="J61" s="177" t="s">
        <v>51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0" t="s">
        <v>52</v>
      </c>
      <c r="E65" s="178"/>
      <c r="F65" s="178"/>
      <c r="G65" s="170" t="s">
        <v>53</v>
      </c>
      <c r="H65" s="178"/>
      <c r="I65" s="179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50</v>
      </c>
      <c r="E76" s="174"/>
      <c r="F76" s="175" t="s">
        <v>51</v>
      </c>
      <c r="G76" s="173" t="s">
        <v>50</v>
      </c>
      <c r="H76" s="174"/>
      <c r="I76" s="176"/>
      <c r="J76" s="177" t="s">
        <v>51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97</v>
      </c>
      <c r="D82" s="39"/>
      <c r="E82" s="39"/>
      <c r="F82" s="39"/>
      <c r="G82" s="39"/>
      <c r="H82" s="39"/>
      <c r="I82" s="143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3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3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6" t="str">
        <f>E7</f>
        <v>Objekt 1 - LBK 2602 (část) v k.ú. Vysočany u Ovesných Kladrub</v>
      </c>
      <c r="F85" s="31"/>
      <c r="G85" s="31"/>
      <c r="H85" s="31"/>
      <c r="I85" s="143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95</v>
      </c>
      <c r="D86" s="39"/>
      <c r="E86" s="39"/>
      <c r="F86" s="39"/>
      <c r="G86" s="39"/>
      <c r="H86" s="39"/>
      <c r="I86" s="143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25 - následná péče 3.rok</v>
      </c>
      <c r="F87" s="39"/>
      <c r="G87" s="39"/>
      <c r="H87" s="39"/>
      <c r="I87" s="143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3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Vysočany u Ovesných Kladrub</v>
      </c>
      <c r="G89" s="39"/>
      <c r="H89" s="39"/>
      <c r="I89" s="146" t="s">
        <v>22</v>
      </c>
      <c r="J89" s="78" t="str">
        <f>IF(J12="","",J12)</f>
        <v>9. 4. 2019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3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146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146" t="s">
        <v>32</v>
      </c>
      <c r="J92" s="35" t="str">
        <f>E24</f>
        <v>Milan Hájek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3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7" t="s">
        <v>98</v>
      </c>
      <c r="D94" s="188"/>
      <c r="E94" s="188"/>
      <c r="F94" s="188"/>
      <c r="G94" s="188"/>
      <c r="H94" s="188"/>
      <c r="I94" s="189"/>
      <c r="J94" s="190" t="s">
        <v>99</v>
      </c>
      <c r="K94" s="188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3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1" t="s">
        <v>100</v>
      </c>
      <c r="D96" s="39"/>
      <c r="E96" s="39"/>
      <c r="F96" s="39"/>
      <c r="G96" s="39"/>
      <c r="H96" s="39"/>
      <c r="I96" s="143"/>
      <c r="J96" s="109">
        <f>J117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101</v>
      </c>
    </row>
    <row r="97" s="9" customFormat="1" ht="24.96" customHeight="1">
      <c r="A97" s="9"/>
      <c r="B97" s="192"/>
      <c r="C97" s="193"/>
      <c r="D97" s="194" t="s">
        <v>349</v>
      </c>
      <c r="E97" s="195"/>
      <c r="F97" s="195"/>
      <c r="G97" s="195"/>
      <c r="H97" s="195"/>
      <c r="I97" s="196"/>
      <c r="J97" s="197">
        <f>J118</f>
        <v>0</v>
      </c>
      <c r="K97" s="193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7"/>
      <c r="B98" s="38"/>
      <c r="C98" s="39"/>
      <c r="D98" s="39"/>
      <c r="E98" s="39"/>
      <c r="F98" s="39"/>
      <c r="G98" s="39"/>
      <c r="H98" s="39"/>
      <c r="I98" s="143"/>
      <c r="J98" s="39"/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182"/>
      <c r="J99" s="66"/>
      <c r="K99" s="66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3" s="2" customFormat="1" ht="6.96" customHeight="1">
      <c r="A103" s="37"/>
      <c r="B103" s="67"/>
      <c r="C103" s="68"/>
      <c r="D103" s="68"/>
      <c r="E103" s="68"/>
      <c r="F103" s="68"/>
      <c r="G103" s="68"/>
      <c r="H103" s="68"/>
      <c r="I103" s="185"/>
      <c r="J103" s="68"/>
      <c r="K103" s="68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24.96" customHeight="1">
      <c r="A104" s="37"/>
      <c r="B104" s="38"/>
      <c r="C104" s="22" t="s">
        <v>109</v>
      </c>
      <c r="D104" s="39"/>
      <c r="E104" s="39"/>
      <c r="F104" s="39"/>
      <c r="G104" s="39"/>
      <c r="H104" s="39"/>
      <c r="I104" s="143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38"/>
      <c r="C105" s="39"/>
      <c r="D105" s="39"/>
      <c r="E105" s="39"/>
      <c r="F105" s="39"/>
      <c r="G105" s="39"/>
      <c r="H105" s="39"/>
      <c r="I105" s="143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12" customHeight="1">
      <c r="A106" s="37"/>
      <c r="B106" s="38"/>
      <c r="C106" s="31" t="s">
        <v>16</v>
      </c>
      <c r="D106" s="39"/>
      <c r="E106" s="39"/>
      <c r="F106" s="39"/>
      <c r="G106" s="39"/>
      <c r="H106" s="39"/>
      <c r="I106" s="143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6.5" customHeight="1">
      <c r="A107" s="37"/>
      <c r="B107" s="38"/>
      <c r="C107" s="39"/>
      <c r="D107" s="39"/>
      <c r="E107" s="186" t="str">
        <f>E7</f>
        <v>Objekt 1 - LBK 2602 (část) v k.ú. Vysočany u Ovesných Kladrub</v>
      </c>
      <c r="F107" s="31"/>
      <c r="G107" s="31"/>
      <c r="H107" s="31"/>
      <c r="I107" s="143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95</v>
      </c>
      <c r="D108" s="39"/>
      <c r="E108" s="39"/>
      <c r="F108" s="39"/>
      <c r="G108" s="39"/>
      <c r="H108" s="39"/>
      <c r="I108" s="143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75" t="str">
        <f>E9</f>
        <v>25 - následná péče 3.rok</v>
      </c>
      <c r="F109" s="39"/>
      <c r="G109" s="39"/>
      <c r="H109" s="39"/>
      <c r="I109" s="143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143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20</v>
      </c>
      <c r="D111" s="39"/>
      <c r="E111" s="39"/>
      <c r="F111" s="26" t="str">
        <f>F12</f>
        <v>Vysočany u Ovesných Kladrub</v>
      </c>
      <c r="G111" s="39"/>
      <c r="H111" s="39"/>
      <c r="I111" s="146" t="s">
        <v>22</v>
      </c>
      <c r="J111" s="78" t="str">
        <f>IF(J12="","",J12)</f>
        <v>9. 4. 2019</v>
      </c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143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5.15" customHeight="1">
      <c r="A113" s="37"/>
      <c r="B113" s="38"/>
      <c r="C113" s="31" t="s">
        <v>24</v>
      </c>
      <c r="D113" s="39"/>
      <c r="E113" s="39"/>
      <c r="F113" s="26" t="str">
        <f>E15</f>
        <v xml:space="preserve"> </v>
      </c>
      <c r="G113" s="39"/>
      <c r="H113" s="39"/>
      <c r="I113" s="146" t="s">
        <v>30</v>
      </c>
      <c r="J113" s="35" t="str">
        <f>E21</f>
        <v xml:space="preserve"> 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28</v>
      </c>
      <c r="D114" s="39"/>
      <c r="E114" s="39"/>
      <c r="F114" s="26" t="str">
        <f>IF(E18="","",E18)</f>
        <v>Vyplň údaj</v>
      </c>
      <c r="G114" s="39"/>
      <c r="H114" s="39"/>
      <c r="I114" s="146" t="s">
        <v>32</v>
      </c>
      <c r="J114" s="35" t="str">
        <f>E24</f>
        <v>Milan Hájek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0.32" customHeight="1">
      <c r="A115" s="37"/>
      <c r="B115" s="38"/>
      <c r="C115" s="39"/>
      <c r="D115" s="39"/>
      <c r="E115" s="39"/>
      <c r="F115" s="39"/>
      <c r="G115" s="39"/>
      <c r="H115" s="39"/>
      <c r="I115" s="143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1" customFormat="1" ht="29.28" customHeight="1">
      <c r="A116" s="206"/>
      <c r="B116" s="207"/>
      <c r="C116" s="208" t="s">
        <v>110</v>
      </c>
      <c r="D116" s="209" t="s">
        <v>60</v>
      </c>
      <c r="E116" s="209" t="s">
        <v>56</v>
      </c>
      <c r="F116" s="209" t="s">
        <v>57</v>
      </c>
      <c r="G116" s="209" t="s">
        <v>111</v>
      </c>
      <c r="H116" s="209" t="s">
        <v>112</v>
      </c>
      <c r="I116" s="210" t="s">
        <v>113</v>
      </c>
      <c r="J116" s="209" t="s">
        <v>99</v>
      </c>
      <c r="K116" s="211" t="s">
        <v>114</v>
      </c>
      <c r="L116" s="212"/>
      <c r="M116" s="99" t="s">
        <v>1</v>
      </c>
      <c r="N116" s="100" t="s">
        <v>39</v>
      </c>
      <c r="O116" s="100" t="s">
        <v>115</v>
      </c>
      <c r="P116" s="100" t="s">
        <v>116</v>
      </c>
      <c r="Q116" s="100" t="s">
        <v>117</v>
      </c>
      <c r="R116" s="100" t="s">
        <v>118</v>
      </c>
      <c r="S116" s="100" t="s">
        <v>119</v>
      </c>
      <c r="T116" s="101" t="s">
        <v>120</v>
      </c>
      <c r="U116" s="206"/>
      <c r="V116" s="206"/>
      <c r="W116" s="206"/>
      <c r="X116" s="206"/>
      <c r="Y116" s="206"/>
      <c r="Z116" s="206"/>
      <c r="AA116" s="206"/>
      <c r="AB116" s="206"/>
      <c r="AC116" s="206"/>
      <c r="AD116" s="206"/>
      <c r="AE116" s="206"/>
    </row>
    <row r="117" s="2" customFormat="1" ht="22.8" customHeight="1">
      <c r="A117" s="37"/>
      <c r="B117" s="38"/>
      <c r="C117" s="106" t="s">
        <v>121</v>
      </c>
      <c r="D117" s="39"/>
      <c r="E117" s="39"/>
      <c r="F117" s="39"/>
      <c r="G117" s="39"/>
      <c r="H117" s="39"/>
      <c r="I117" s="143"/>
      <c r="J117" s="213">
        <f>BK117</f>
        <v>0</v>
      </c>
      <c r="K117" s="39"/>
      <c r="L117" s="43"/>
      <c r="M117" s="102"/>
      <c r="N117" s="214"/>
      <c r="O117" s="103"/>
      <c r="P117" s="215">
        <f>P118</f>
        <v>0</v>
      </c>
      <c r="Q117" s="103"/>
      <c r="R117" s="215">
        <f>R118</f>
        <v>0</v>
      </c>
      <c r="S117" s="103"/>
      <c r="T117" s="216">
        <f>T118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74</v>
      </c>
      <c r="AU117" s="16" t="s">
        <v>101</v>
      </c>
      <c r="BK117" s="217">
        <f>BK118</f>
        <v>0</v>
      </c>
    </row>
    <row r="118" s="12" customFormat="1" ht="25.92" customHeight="1">
      <c r="A118" s="12"/>
      <c r="B118" s="218"/>
      <c r="C118" s="219"/>
      <c r="D118" s="220" t="s">
        <v>74</v>
      </c>
      <c r="E118" s="221" t="s">
        <v>83</v>
      </c>
      <c r="F118" s="221" t="s">
        <v>329</v>
      </c>
      <c r="G118" s="219"/>
      <c r="H118" s="219"/>
      <c r="I118" s="222"/>
      <c r="J118" s="223">
        <f>BK118</f>
        <v>0</v>
      </c>
      <c r="K118" s="219"/>
      <c r="L118" s="224"/>
      <c r="M118" s="225"/>
      <c r="N118" s="226"/>
      <c r="O118" s="226"/>
      <c r="P118" s="227">
        <f>SUM(P119:P146)</f>
        <v>0</v>
      </c>
      <c r="Q118" s="226"/>
      <c r="R118" s="227">
        <f>SUM(R119:R146)</f>
        <v>0</v>
      </c>
      <c r="S118" s="226"/>
      <c r="T118" s="228">
        <f>SUM(T119:T146)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29" t="s">
        <v>83</v>
      </c>
      <c r="AT118" s="230" t="s">
        <v>74</v>
      </c>
      <c r="AU118" s="230" t="s">
        <v>75</v>
      </c>
      <c r="AY118" s="229" t="s">
        <v>124</v>
      </c>
      <c r="BK118" s="231">
        <f>SUM(BK119:BK146)</f>
        <v>0</v>
      </c>
    </row>
    <row r="119" s="2" customFormat="1" ht="21.75" customHeight="1">
      <c r="A119" s="37"/>
      <c r="B119" s="38"/>
      <c r="C119" s="234" t="s">
        <v>83</v>
      </c>
      <c r="D119" s="234" t="s">
        <v>126</v>
      </c>
      <c r="E119" s="235" t="s">
        <v>330</v>
      </c>
      <c r="F119" s="236" t="s">
        <v>331</v>
      </c>
      <c r="G119" s="237" t="s">
        <v>129</v>
      </c>
      <c r="H119" s="238">
        <v>5040</v>
      </c>
      <c r="I119" s="239"/>
      <c r="J119" s="240">
        <f>ROUND(I119*H119,2)</f>
        <v>0</v>
      </c>
      <c r="K119" s="236" t="s">
        <v>130</v>
      </c>
      <c r="L119" s="43"/>
      <c r="M119" s="241" t="s">
        <v>1</v>
      </c>
      <c r="N119" s="242" t="s">
        <v>40</v>
      </c>
      <c r="O119" s="90"/>
      <c r="P119" s="243">
        <f>O119*H119</f>
        <v>0</v>
      </c>
      <c r="Q119" s="243">
        <v>0</v>
      </c>
      <c r="R119" s="243">
        <f>Q119*H119</f>
        <v>0</v>
      </c>
      <c r="S119" s="243">
        <v>0</v>
      </c>
      <c r="T119" s="244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45" t="s">
        <v>131</v>
      </c>
      <c r="AT119" s="245" t="s">
        <v>126</v>
      </c>
      <c r="AU119" s="245" t="s">
        <v>83</v>
      </c>
      <c r="AY119" s="16" t="s">
        <v>124</v>
      </c>
      <c r="BE119" s="246">
        <f>IF(N119="základní",J119,0)</f>
        <v>0</v>
      </c>
      <c r="BF119" s="246">
        <f>IF(N119="snížená",J119,0)</f>
        <v>0</v>
      </c>
      <c r="BG119" s="246">
        <f>IF(N119="zákl. přenesená",J119,0)</f>
        <v>0</v>
      </c>
      <c r="BH119" s="246">
        <f>IF(N119="sníž. přenesená",J119,0)</f>
        <v>0</v>
      </c>
      <c r="BI119" s="246">
        <f>IF(N119="nulová",J119,0)</f>
        <v>0</v>
      </c>
      <c r="BJ119" s="16" t="s">
        <v>83</v>
      </c>
      <c r="BK119" s="246">
        <f>ROUND(I119*H119,2)</f>
        <v>0</v>
      </c>
      <c r="BL119" s="16" t="s">
        <v>131</v>
      </c>
      <c r="BM119" s="245" t="s">
        <v>365</v>
      </c>
    </row>
    <row r="120" s="13" customFormat="1">
      <c r="A120" s="13"/>
      <c r="B120" s="257"/>
      <c r="C120" s="258"/>
      <c r="D120" s="259" t="s">
        <v>137</v>
      </c>
      <c r="E120" s="260" t="s">
        <v>1</v>
      </c>
      <c r="F120" s="261" t="s">
        <v>332</v>
      </c>
      <c r="G120" s="258"/>
      <c r="H120" s="262">
        <v>5040</v>
      </c>
      <c r="I120" s="263"/>
      <c r="J120" s="258"/>
      <c r="K120" s="258"/>
      <c r="L120" s="264"/>
      <c r="M120" s="265"/>
      <c r="N120" s="266"/>
      <c r="O120" s="266"/>
      <c r="P120" s="266"/>
      <c r="Q120" s="266"/>
      <c r="R120" s="266"/>
      <c r="S120" s="266"/>
      <c r="T120" s="267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68" t="s">
        <v>137</v>
      </c>
      <c r="AU120" s="268" t="s">
        <v>83</v>
      </c>
      <c r="AV120" s="13" t="s">
        <v>85</v>
      </c>
      <c r="AW120" s="13" t="s">
        <v>31</v>
      </c>
      <c r="AX120" s="13" t="s">
        <v>75</v>
      </c>
      <c r="AY120" s="268" t="s">
        <v>124</v>
      </c>
    </row>
    <row r="121" s="14" customFormat="1">
      <c r="A121" s="14"/>
      <c r="B121" s="269"/>
      <c r="C121" s="270"/>
      <c r="D121" s="259" t="s">
        <v>137</v>
      </c>
      <c r="E121" s="271" t="s">
        <v>1</v>
      </c>
      <c r="F121" s="272" t="s">
        <v>139</v>
      </c>
      <c r="G121" s="270"/>
      <c r="H121" s="273">
        <v>5040</v>
      </c>
      <c r="I121" s="274"/>
      <c r="J121" s="270"/>
      <c r="K121" s="270"/>
      <c r="L121" s="275"/>
      <c r="M121" s="276"/>
      <c r="N121" s="277"/>
      <c r="O121" s="277"/>
      <c r="P121" s="277"/>
      <c r="Q121" s="277"/>
      <c r="R121" s="277"/>
      <c r="S121" s="277"/>
      <c r="T121" s="278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79" t="s">
        <v>137</v>
      </c>
      <c r="AU121" s="279" t="s">
        <v>83</v>
      </c>
      <c r="AV121" s="14" t="s">
        <v>131</v>
      </c>
      <c r="AW121" s="14" t="s">
        <v>31</v>
      </c>
      <c r="AX121" s="14" t="s">
        <v>83</v>
      </c>
      <c r="AY121" s="279" t="s">
        <v>124</v>
      </c>
    </row>
    <row r="122" s="2" customFormat="1" ht="16.5" customHeight="1">
      <c r="A122" s="37"/>
      <c r="B122" s="38"/>
      <c r="C122" s="234" t="s">
        <v>85</v>
      </c>
      <c r="D122" s="234" t="s">
        <v>126</v>
      </c>
      <c r="E122" s="235" t="s">
        <v>333</v>
      </c>
      <c r="F122" s="236" t="s">
        <v>334</v>
      </c>
      <c r="G122" s="237" t="s">
        <v>129</v>
      </c>
      <c r="H122" s="238">
        <v>576.17999999999995</v>
      </c>
      <c r="I122" s="239"/>
      <c r="J122" s="240">
        <f>ROUND(I122*H122,2)</f>
        <v>0</v>
      </c>
      <c r="K122" s="236" t="s">
        <v>176</v>
      </c>
      <c r="L122" s="43"/>
      <c r="M122" s="241" t="s">
        <v>1</v>
      </c>
      <c r="N122" s="242" t="s">
        <v>40</v>
      </c>
      <c r="O122" s="90"/>
      <c r="P122" s="243">
        <f>O122*H122</f>
        <v>0</v>
      </c>
      <c r="Q122" s="243">
        <v>0</v>
      </c>
      <c r="R122" s="243">
        <f>Q122*H122</f>
        <v>0</v>
      </c>
      <c r="S122" s="243">
        <v>0</v>
      </c>
      <c r="T122" s="244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45" t="s">
        <v>131</v>
      </c>
      <c r="AT122" s="245" t="s">
        <v>126</v>
      </c>
      <c r="AU122" s="245" t="s">
        <v>83</v>
      </c>
      <c r="AY122" s="16" t="s">
        <v>124</v>
      </c>
      <c r="BE122" s="246">
        <f>IF(N122="základní",J122,0)</f>
        <v>0</v>
      </c>
      <c r="BF122" s="246">
        <f>IF(N122="snížená",J122,0)</f>
        <v>0</v>
      </c>
      <c r="BG122" s="246">
        <f>IF(N122="zákl. přenesená",J122,0)</f>
        <v>0</v>
      </c>
      <c r="BH122" s="246">
        <f>IF(N122="sníž. přenesená",J122,0)</f>
        <v>0</v>
      </c>
      <c r="BI122" s="246">
        <f>IF(N122="nulová",J122,0)</f>
        <v>0</v>
      </c>
      <c r="BJ122" s="16" t="s">
        <v>83</v>
      </c>
      <c r="BK122" s="246">
        <f>ROUND(I122*H122,2)</f>
        <v>0</v>
      </c>
      <c r="BL122" s="16" t="s">
        <v>131</v>
      </c>
      <c r="BM122" s="245" t="s">
        <v>366</v>
      </c>
    </row>
    <row r="123" s="13" customFormat="1">
      <c r="A123" s="13"/>
      <c r="B123" s="257"/>
      <c r="C123" s="258"/>
      <c r="D123" s="259" t="s">
        <v>137</v>
      </c>
      <c r="E123" s="260" t="s">
        <v>1</v>
      </c>
      <c r="F123" s="261" t="s">
        <v>335</v>
      </c>
      <c r="G123" s="258"/>
      <c r="H123" s="262">
        <v>576.17999999999995</v>
      </c>
      <c r="I123" s="263"/>
      <c r="J123" s="258"/>
      <c r="K123" s="258"/>
      <c r="L123" s="264"/>
      <c r="M123" s="265"/>
      <c r="N123" s="266"/>
      <c r="O123" s="266"/>
      <c r="P123" s="266"/>
      <c r="Q123" s="266"/>
      <c r="R123" s="266"/>
      <c r="S123" s="266"/>
      <c r="T123" s="267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68" t="s">
        <v>137</v>
      </c>
      <c r="AU123" s="268" t="s">
        <v>83</v>
      </c>
      <c r="AV123" s="13" t="s">
        <v>85</v>
      </c>
      <c r="AW123" s="13" t="s">
        <v>31</v>
      </c>
      <c r="AX123" s="13" t="s">
        <v>75</v>
      </c>
      <c r="AY123" s="268" t="s">
        <v>124</v>
      </c>
    </row>
    <row r="124" s="14" customFormat="1">
      <c r="A124" s="14"/>
      <c r="B124" s="269"/>
      <c r="C124" s="270"/>
      <c r="D124" s="259" t="s">
        <v>137</v>
      </c>
      <c r="E124" s="271" t="s">
        <v>1</v>
      </c>
      <c r="F124" s="272" t="s">
        <v>139</v>
      </c>
      <c r="G124" s="270"/>
      <c r="H124" s="273">
        <v>576.17999999999995</v>
      </c>
      <c r="I124" s="274"/>
      <c r="J124" s="270"/>
      <c r="K124" s="270"/>
      <c r="L124" s="275"/>
      <c r="M124" s="276"/>
      <c r="N124" s="277"/>
      <c r="O124" s="277"/>
      <c r="P124" s="277"/>
      <c r="Q124" s="277"/>
      <c r="R124" s="277"/>
      <c r="S124" s="277"/>
      <c r="T124" s="278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79" t="s">
        <v>137</v>
      </c>
      <c r="AU124" s="279" t="s">
        <v>83</v>
      </c>
      <c r="AV124" s="14" t="s">
        <v>131</v>
      </c>
      <c r="AW124" s="14" t="s">
        <v>31</v>
      </c>
      <c r="AX124" s="14" t="s">
        <v>83</v>
      </c>
      <c r="AY124" s="279" t="s">
        <v>124</v>
      </c>
    </row>
    <row r="125" s="2" customFormat="1" ht="16.5" customHeight="1">
      <c r="A125" s="37"/>
      <c r="B125" s="38"/>
      <c r="C125" s="234" t="s">
        <v>140</v>
      </c>
      <c r="D125" s="234" t="s">
        <v>126</v>
      </c>
      <c r="E125" s="235" t="s">
        <v>336</v>
      </c>
      <c r="F125" s="236" t="s">
        <v>337</v>
      </c>
      <c r="G125" s="237" t="s">
        <v>129</v>
      </c>
      <c r="H125" s="238">
        <v>60</v>
      </c>
      <c r="I125" s="239"/>
      <c r="J125" s="240">
        <f>ROUND(I125*H125,2)</f>
        <v>0</v>
      </c>
      <c r="K125" s="236" t="s">
        <v>176</v>
      </c>
      <c r="L125" s="43"/>
      <c r="M125" s="241" t="s">
        <v>1</v>
      </c>
      <c r="N125" s="242" t="s">
        <v>40</v>
      </c>
      <c r="O125" s="90"/>
      <c r="P125" s="243">
        <f>O125*H125</f>
        <v>0</v>
      </c>
      <c r="Q125" s="243">
        <v>0</v>
      </c>
      <c r="R125" s="243">
        <f>Q125*H125</f>
        <v>0</v>
      </c>
      <c r="S125" s="243">
        <v>0</v>
      </c>
      <c r="T125" s="244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45" t="s">
        <v>131</v>
      </c>
      <c r="AT125" s="245" t="s">
        <v>126</v>
      </c>
      <c r="AU125" s="245" t="s">
        <v>83</v>
      </c>
      <c r="AY125" s="16" t="s">
        <v>124</v>
      </c>
      <c r="BE125" s="246">
        <f>IF(N125="základní",J125,0)</f>
        <v>0</v>
      </c>
      <c r="BF125" s="246">
        <f>IF(N125="snížená",J125,0)</f>
        <v>0</v>
      </c>
      <c r="BG125" s="246">
        <f>IF(N125="zákl. přenesená",J125,0)</f>
        <v>0</v>
      </c>
      <c r="BH125" s="246">
        <f>IF(N125="sníž. přenesená",J125,0)</f>
        <v>0</v>
      </c>
      <c r="BI125" s="246">
        <f>IF(N125="nulová",J125,0)</f>
        <v>0</v>
      </c>
      <c r="BJ125" s="16" t="s">
        <v>83</v>
      </c>
      <c r="BK125" s="246">
        <f>ROUND(I125*H125,2)</f>
        <v>0</v>
      </c>
      <c r="BL125" s="16" t="s">
        <v>131</v>
      </c>
      <c r="BM125" s="245" t="s">
        <v>367</v>
      </c>
    </row>
    <row r="126" s="13" customFormat="1">
      <c r="A126" s="13"/>
      <c r="B126" s="257"/>
      <c r="C126" s="258"/>
      <c r="D126" s="259" t="s">
        <v>137</v>
      </c>
      <c r="E126" s="260" t="s">
        <v>1</v>
      </c>
      <c r="F126" s="261" t="s">
        <v>338</v>
      </c>
      <c r="G126" s="258"/>
      <c r="H126" s="262">
        <v>60</v>
      </c>
      <c r="I126" s="263"/>
      <c r="J126" s="258"/>
      <c r="K126" s="258"/>
      <c r="L126" s="264"/>
      <c r="M126" s="265"/>
      <c r="N126" s="266"/>
      <c r="O126" s="266"/>
      <c r="P126" s="266"/>
      <c r="Q126" s="266"/>
      <c r="R126" s="266"/>
      <c r="S126" s="266"/>
      <c r="T126" s="26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68" t="s">
        <v>137</v>
      </c>
      <c r="AU126" s="268" t="s">
        <v>83</v>
      </c>
      <c r="AV126" s="13" t="s">
        <v>85</v>
      </c>
      <c r="AW126" s="13" t="s">
        <v>31</v>
      </c>
      <c r="AX126" s="13" t="s">
        <v>75</v>
      </c>
      <c r="AY126" s="268" t="s">
        <v>124</v>
      </c>
    </row>
    <row r="127" s="14" customFormat="1">
      <c r="A127" s="14"/>
      <c r="B127" s="269"/>
      <c r="C127" s="270"/>
      <c r="D127" s="259" t="s">
        <v>137</v>
      </c>
      <c r="E127" s="271" t="s">
        <v>1</v>
      </c>
      <c r="F127" s="272" t="s">
        <v>139</v>
      </c>
      <c r="G127" s="270"/>
      <c r="H127" s="273">
        <v>60</v>
      </c>
      <c r="I127" s="274"/>
      <c r="J127" s="270"/>
      <c r="K127" s="270"/>
      <c r="L127" s="275"/>
      <c r="M127" s="276"/>
      <c r="N127" s="277"/>
      <c r="O127" s="277"/>
      <c r="P127" s="277"/>
      <c r="Q127" s="277"/>
      <c r="R127" s="277"/>
      <c r="S127" s="277"/>
      <c r="T127" s="278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79" t="s">
        <v>137</v>
      </c>
      <c r="AU127" s="279" t="s">
        <v>83</v>
      </c>
      <c r="AV127" s="14" t="s">
        <v>131</v>
      </c>
      <c r="AW127" s="14" t="s">
        <v>31</v>
      </c>
      <c r="AX127" s="14" t="s">
        <v>83</v>
      </c>
      <c r="AY127" s="279" t="s">
        <v>124</v>
      </c>
    </row>
    <row r="128" s="2" customFormat="1" ht="21.75" customHeight="1">
      <c r="A128" s="37"/>
      <c r="B128" s="38"/>
      <c r="C128" s="247" t="s">
        <v>131</v>
      </c>
      <c r="D128" s="247" t="s">
        <v>132</v>
      </c>
      <c r="E128" s="248" t="s">
        <v>232</v>
      </c>
      <c r="F128" s="249" t="s">
        <v>339</v>
      </c>
      <c r="G128" s="250" t="s">
        <v>159</v>
      </c>
      <c r="H128" s="251">
        <v>1164</v>
      </c>
      <c r="I128" s="252"/>
      <c r="J128" s="253">
        <f>ROUND(I128*H128,2)</f>
        <v>0</v>
      </c>
      <c r="K128" s="249" t="s">
        <v>176</v>
      </c>
      <c r="L128" s="254"/>
      <c r="M128" s="255" t="s">
        <v>1</v>
      </c>
      <c r="N128" s="256" t="s">
        <v>40</v>
      </c>
      <c r="O128" s="90"/>
      <c r="P128" s="243">
        <f>O128*H128</f>
        <v>0</v>
      </c>
      <c r="Q128" s="243">
        <v>0</v>
      </c>
      <c r="R128" s="243">
        <f>Q128*H128</f>
        <v>0</v>
      </c>
      <c r="S128" s="243">
        <v>0</v>
      </c>
      <c r="T128" s="244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45" t="s">
        <v>136</v>
      </c>
      <c r="AT128" s="245" t="s">
        <v>132</v>
      </c>
      <c r="AU128" s="245" t="s">
        <v>83</v>
      </c>
      <c r="AY128" s="16" t="s">
        <v>124</v>
      </c>
      <c r="BE128" s="246">
        <f>IF(N128="základní",J128,0)</f>
        <v>0</v>
      </c>
      <c r="BF128" s="246">
        <f>IF(N128="snížená",J128,0)</f>
        <v>0</v>
      </c>
      <c r="BG128" s="246">
        <f>IF(N128="zákl. přenesená",J128,0)</f>
        <v>0</v>
      </c>
      <c r="BH128" s="246">
        <f>IF(N128="sníž. přenesená",J128,0)</f>
        <v>0</v>
      </c>
      <c r="BI128" s="246">
        <f>IF(N128="nulová",J128,0)</f>
        <v>0</v>
      </c>
      <c r="BJ128" s="16" t="s">
        <v>83</v>
      </c>
      <c r="BK128" s="246">
        <f>ROUND(I128*H128,2)</f>
        <v>0</v>
      </c>
      <c r="BL128" s="16" t="s">
        <v>131</v>
      </c>
      <c r="BM128" s="245" t="s">
        <v>368</v>
      </c>
    </row>
    <row r="129" s="13" customFormat="1">
      <c r="A129" s="13"/>
      <c r="B129" s="257"/>
      <c r="C129" s="258"/>
      <c r="D129" s="259" t="s">
        <v>137</v>
      </c>
      <c r="E129" s="260" t="s">
        <v>1</v>
      </c>
      <c r="F129" s="261" t="s">
        <v>340</v>
      </c>
      <c r="G129" s="258"/>
      <c r="H129" s="262">
        <v>1164</v>
      </c>
      <c r="I129" s="263"/>
      <c r="J129" s="258"/>
      <c r="K129" s="258"/>
      <c r="L129" s="264"/>
      <c r="M129" s="265"/>
      <c r="N129" s="266"/>
      <c r="O129" s="266"/>
      <c r="P129" s="266"/>
      <c r="Q129" s="266"/>
      <c r="R129" s="266"/>
      <c r="S129" s="266"/>
      <c r="T129" s="26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8" t="s">
        <v>137</v>
      </c>
      <c r="AU129" s="268" t="s">
        <v>83</v>
      </c>
      <c r="AV129" s="13" t="s">
        <v>85</v>
      </c>
      <c r="AW129" s="13" t="s">
        <v>31</v>
      </c>
      <c r="AX129" s="13" t="s">
        <v>75</v>
      </c>
      <c r="AY129" s="268" t="s">
        <v>124</v>
      </c>
    </row>
    <row r="130" s="14" customFormat="1">
      <c r="A130" s="14"/>
      <c r="B130" s="269"/>
      <c r="C130" s="270"/>
      <c r="D130" s="259" t="s">
        <v>137</v>
      </c>
      <c r="E130" s="271" t="s">
        <v>1</v>
      </c>
      <c r="F130" s="272" t="s">
        <v>139</v>
      </c>
      <c r="G130" s="270"/>
      <c r="H130" s="273">
        <v>1164</v>
      </c>
      <c r="I130" s="274"/>
      <c r="J130" s="270"/>
      <c r="K130" s="270"/>
      <c r="L130" s="275"/>
      <c r="M130" s="276"/>
      <c r="N130" s="277"/>
      <c r="O130" s="277"/>
      <c r="P130" s="277"/>
      <c r="Q130" s="277"/>
      <c r="R130" s="277"/>
      <c r="S130" s="277"/>
      <c r="T130" s="278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79" t="s">
        <v>137</v>
      </c>
      <c r="AU130" s="279" t="s">
        <v>83</v>
      </c>
      <c r="AV130" s="14" t="s">
        <v>131</v>
      </c>
      <c r="AW130" s="14" t="s">
        <v>31</v>
      </c>
      <c r="AX130" s="14" t="s">
        <v>83</v>
      </c>
      <c r="AY130" s="279" t="s">
        <v>124</v>
      </c>
    </row>
    <row r="131" s="2" customFormat="1" ht="16.5" customHeight="1">
      <c r="A131" s="37"/>
      <c r="B131" s="38"/>
      <c r="C131" s="234" t="s">
        <v>146</v>
      </c>
      <c r="D131" s="234" t="s">
        <v>126</v>
      </c>
      <c r="E131" s="235" t="s">
        <v>341</v>
      </c>
      <c r="F131" s="236" t="s">
        <v>342</v>
      </c>
      <c r="G131" s="237" t="s">
        <v>224</v>
      </c>
      <c r="H131" s="238">
        <v>2</v>
      </c>
      <c r="I131" s="239"/>
      <c r="J131" s="240">
        <f>ROUND(I131*H131,2)</f>
        <v>0</v>
      </c>
      <c r="K131" s="236" t="s">
        <v>176</v>
      </c>
      <c r="L131" s="43"/>
      <c r="M131" s="241" t="s">
        <v>1</v>
      </c>
      <c r="N131" s="242" t="s">
        <v>40</v>
      </c>
      <c r="O131" s="90"/>
      <c r="P131" s="243">
        <f>O131*H131</f>
        <v>0</v>
      </c>
      <c r="Q131" s="243">
        <v>0</v>
      </c>
      <c r="R131" s="243">
        <f>Q131*H131</f>
        <v>0</v>
      </c>
      <c r="S131" s="243">
        <v>0</v>
      </c>
      <c r="T131" s="244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45" t="s">
        <v>131</v>
      </c>
      <c r="AT131" s="245" t="s">
        <v>126</v>
      </c>
      <c r="AU131" s="245" t="s">
        <v>83</v>
      </c>
      <c r="AY131" s="16" t="s">
        <v>124</v>
      </c>
      <c r="BE131" s="246">
        <f>IF(N131="základní",J131,0)</f>
        <v>0</v>
      </c>
      <c r="BF131" s="246">
        <f>IF(N131="snížená",J131,0)</f>
        <v>0</v>
      </c>
      <c r="BG131" s="246">
        <f>IF(N131="zákl. přenesená",J131,0)</f>
        <v>0</v>
      </c>
      <c r="BH131" s="246">
        <f>IF(N131="sníž. přenesená",J131,0)</f>
        <v>0</v>
      </c>
      <c r="BI131" s="246">
        <f>IF(N131="nulová",J131,0)</f>
        <v>0</v>
      </c>
      <c r="BJ131" s="16" t="s">
        <v>83</v>
      </c>
      <c r="BK131" s="246">
        <f>ROUND(I131*H131,2)</f>
        <v>0</v>
      </c>
      <c r="BL131" s="16" t="s">
        <v>131</v>
      </c>
      <c r="BM131" s="245" t="s">
        <v>369</v>
      </c>
    </row>
    <row r="132" s="2" customFormat="1" ht="16.5" customHeight="1">
      <c r="A132" s="37"/>
      <c r="B132" s="38"/>
      <c r="C132" s="234" t="s">
        <v>143</v>
      </c>
      <c r="D132" s="234" t="s">
        <v>126</v>
      </c>
      <c r="E132" s="235" t="s">
        <v>343</v>
      </c>
      <c r="F132" s="236" t="s">
        <v>344</v>
      </c>
      <c r="G132" s="237" t="s">
        <v>224</v>
      </c>
      <c r="H132" s="238">
        <v>1</v>
      </c>
      <c r="I132" s="239"/>
      <c r="J132" s="240">
        <f>ROUND(I132*H132,2)</f>
        <v>0</v>
      </c>
      <c r="K132" s="236" t="s">
        <v>176</v>
      </c>
      <c r="L132" s="43"/>
      <c r="M132" s="241" t="s">
        <v>1</v>
      </c>
      <c r="N132" s="242" t="s">
        <v>40</v>
      </c>
      <c r="O132" s="90"/>
      <c r="P132" s="243">
        <f>O132*H132</f>
        <v>0</v>
      </c>
      <c r="Q132" s="243">
        <v>0</v>
      </c>
      <c r="R132" s="243">
        <f>Q132*H132</f>
        <v>0</v>
      </c>
      <c r="S132" s="243">
        <v>0</v>
      </c>
      <c r="T132" s="244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45" t="s">
        <v>131</v>
      </c>
      <c r="AT132" s="245" t="s">
        <v>126</v>
      </c>
      <c r="AU132" s="245" t="s">
        <v>83</v>
      </c>
      <c r="AY132" s="16" t="s">
        <v>124</v>
      </c>
      <c r="BE132" s="246">
        <f>IF(N132="základní",J132,0)</f>
        <v>0</v>
      </c>
      <c r="BF132" s="246">
        <f>IF(N132="snížená",J132,0)</f>
        <v>0</v>
      </c>
      <c r="BG132" s="246">
        <f>IF(N132="zákl. přenesená",J132,0)</f>
        <v>0</v>
      </c>
      <c r="BH132" s="246">
        <f>IF(N132="sníž. přenesená",J132,0)</f>
        <v>0</v>
      </c>
      <c r="BI132" s="246">
        <f>IF(N132="nulová",J132,0)</f>
        <v>0</v>
      </c>
      <c r="BJ132" s="16" t="s">
        <v>83</v>
      </c>
      <c r="BK132" s="246">
        <f>ROUND(I132*H132,2)</f>
        <v>0</v>
      </c>
      <c r="BL132" s="16" t="s">
        <v>131</v>
      </c>
      <c r="BM132" s="245" t="s">
        <v>370</v>
      </c>
    </row>
    <row r="133" s="2" customFormat="1" ht="21.75" customHeight="1">
      <c r="A133" s="37"/>
      <c r="B133" s="38"/>
      <c r="C133" s="234" t="s">
        <v>178</v>
      </c>
      <c r="D133" s="234" t="s">
        <v>126</v>
      </c>
      <c r="E133" s="235" t="s">
        <v>248</v>
      </c>
      <c r="F133" s="236" t="s">
        <v>345</v>
      </c>
      <c r="G133" s="237" t="s">
        <v>129</v>
      </c>
      <c r="H133" s="238">
        <v>212</v>
      </c>
      <c r="I133" s="239"/>
      <c r="J133" s="240">
        <f>ROUND(I133*H133,2)</f>
        <v>0</v>
      </c>
      <c r="K133" s="236" t="s">
        <v>130</v>
      </c>
      <c r="L133" s="43"/>
      <c r="M133" s="241" t="s">
        <v>1</v>
      </c>
      <c r="N133" s="242" t="s">
        <v>40</v>
      </c>
      <c r="O133" s="90"/>
      <c r="P133" s="243">
        <f>O133*H133</f>
        <v>0</v>
      </c>
      <c r="Q133" s="243">
        <v>0</v>
      </c>
      <c r="R133" s="243">
        <f>Q133*H133</f>
        <v>0</v>
      </c>
      <c r="S133" s="243">
        <v>0</v>
      </c>
      <c r="T133" s="244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45" t="s">
        <v>131</v>
      </c>
      <c r="AT133" s="245" t="s">
        <v>126</v>
      </c>
      <c r="AU133" s="245" t="s">
        <v>83</v>
      </c>
      <c r="AY133" s="16" t="s">
        <v>124</v>
      </c>
      <c r="BE133" s="246">
        <f>IF(N133="základní",J133,0)</f>
        <v>0</v>
      </c>
      <c r="BF133" s="246">
        <f>IF(N133="snížená",J133,0)</f>
        <v>0</v>
      </c>
      <c r="BG133" s="246">
        <f>IF(N133="zákl. přenesená",J133,0)</f>
        <v>0</v>
      </c>
      <c r="BH133" s="246">
        <f>IF(N133="sníž. přenesená",J133,0)</f>
        <v>0</v>
      </c>
      <c r="BI133" s="246">
        <f>IF(N133="nulová",J133,0)</f>
        <v>0</v>
      </c>
      <c r="BJ133" s="16" t="s">
        <v>83</v>
      </c>
      <c r="BK133" s="246">
        <f>ROUND(I133*H133,2)</f>
        <v>0</v>
      </c>
      <c r="BL133" s="16" t="s">
        <v>131</v>
      </c>
      <c r="BM133" s="245" t="s">
        <v>371</v>
      </c>
    </row>
    <row r="134" s="13" customFormat="1">
      <c r="A134" s="13"/>
      <c r="B134" s="257"/>
      <c r="C134" s="258"/>
      <c r="D134" s="259" t="s">
        <v>137</v>
      </c>
      <c r="E134" s="260" t="s">
        <v>1</v>
      </c>
      <c r="F134" s="261" t="s">
        <v>346</v>
      </c>
      <c r="G134" s="258"/>
      <c r="H134" s="262">
        <v>212</v>
      </c>
      <c r="I134" s="263"/>
      <c r="J134" s="258"/>
      <c r="K134" s="258"/>
      <c r="L134" s="264"/>
      <c r="M134" s="265"/>
      <c r="N134" s="266"/>
      <c r="O134" s="266"/>
      <c r="P134" s="266"/>
      <c r="Q134" s="266"/>
      <c r="R134" s="266"/>
      <c r="S134" s="266"/>
      <c r="T134" s="26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8" t="s">
        <v>137</v>
      </c>
      <c r="AU134" s="268" t="s">
        <v>83</v>
      </c>
      <c r="AV134" s="13" t="s">
        <v>85</v>
      </c>
      <c r="AW134" s="13" t="s">
        <v>31</v>
      </c>
      <c r="AX134" s="13" t="s">
        <v>75</v>
      </c>
      <c r="AY134" s="268" t="s">
        <v>124</v>
      </c>
    </row>
    <row r="135" s="2" customFormat="1" ht="16.5" customHeight="1">
      <c r="A135" s="37"/>
      <c r="B135" s="38"/>
      <c r="C135" s="247" t="s">
        <v>156</v>
      </c>
      <c r="D135" s="247" t="s">
        <v>132</v>
      </c>
      <c r="E135" s="248" t="s">
        <v>161</v>
      </c>
      <c r="F135" s="249" t="s">
        <v>251</v>
      </c>
      <c r="G135" s="250" t="s">
        <v>164</v>
      </c>
      <c r="H135" s="251">
        <v>15.9</v>
      </c>
      <c r="I135" s="252"/>
      <c r="J135" s="253">
        <f>ROUND(I135*H135,2)</f>
        <v>0</v>
      </c>
      <c r="K135" s="249" t="s">
        <v>257</v>
      </c>
      <c r="L135" s="254"/>
      <c r="M135" s="255" t="s">
        <v>1</v>
      </c>
      <c r="N135" s="256" t="s">
        <v>40</v>
      </c>
      <c r="O135" s="90"/>
      <c r="P135" s="243">
        <f>O135*H135</f>
        <v>0</v>
      </c>
      <c r="Q135" s="243">
        <v>0</v>
      </c>
      <c r="R135" s="243">
        <f>Q135*H135</f>
        <v>0</v>
      </c>
      <c r="S135" s="243">
        <v>0</v>
      </c>
      <c r="T135" s="244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45" t="s">
        <v>136</v>
      </c>
      <c r="AT135" s="245" t="s">
        <v>132</v>
      </c>
      <c r="AU135" s="245" t="s">
        <v>83</v>
      </c>
      <c r="AY135" s="16" t="s">
        <v>124</v>
      </c>
      <c r="BE135" s="246">
        <f>IF(N135="základní",J135,0)</f>
        <v>0</v>
      </c>
      <c r="BF135" s="246">
        <f>IF(N135="snížená",J135,0)</f>
        <v>0</v>
      </c>
      <c r="BG135" s="246">
        <f>IF(N135="zákl. přenesená",J135,0)</f>
        <v>0</v>
      </c>
      <c r="BH135" s="246">
        <f>IF(N135="sníž. přenesená",J135,0)</f>
        <v>0</v>
      </c>
      <c r="BI135" s="246">
        <f>IF(N135="nulová",J135,0)</f>
        <v>0</v>
      </c>
      <c r="BJ135" s="16" t="s">
        <v>83</v>
      </c>
      <c r="BK135" s="246">
        <f>ROUND(I135*H135,2)</f>
        <v>0</v>
      </c>
      <c r="BL135" s="16" t="s">
        <v>131</v>
      </c>
      <c r="BM135" s="245" t="s">
        <v>372</v>
      </c>
    </row>
    <row r="136" s="13" customFormat="1">
      <c r="A136" s="13"/>
      <c r="B136" s="257"/>
      <c r="C136" s="258"/>
      <c r="D136" s="259" t="s">
        <v>137</v>
      </c>
      <c r="E136" s="260" t="s">
        <v>1</v>
      </c>
      <c r="F136" s="261" t="s">
        <v>347</v>
      </c>
      <c r="G136" s="258"/>
      <c r="H136" s="262">
        <v>15.9</v>
      </c>
      <c r="I136" s="263"/>
      <c r="J136" s="258"/>
      <c r="K136" s="258"/>
      <c r="L136" s="264"/>
      <c r="M136" s="265"/>
      <c r="N136" s="266"/>
      <c r="O136" s="266"/>
      <c r="P136" s="266"/>
      <c r="Q136" s="266"/>
      <c r="R136" s="266"/>
      <c r="S136" s="266"/>
      <c r="T136" s="26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8" t="s">
        <v>137</v>
      </c>
      <c r="AU136" s="268" t="s">
        <v>83</v>
      </c>
      <c r="AV136" s="13" t="s">
        <v>85</v>
      </c>
      <c r="AW136" s="13" t="s">
        <v>31</v>
      </c>
      <c r="AX136" s="13" t="s">
        <v>75</v>
      </c>
      <c r="AY136" s="268" t="s">
        <v>124</v>
      </c>
    </row>
    <row r="137" s="14" customFormat="1">
      <c r="A137" s="14"/>
      <c r="B137" s="269"/>
      <c r="C137" s="270"/>
      <c r="D137" s="259" t="s">
        <v>137</v>
      </c>
      <c r="E137" s="271" t="s">
        <v>1</v>
      </c>
      <c r="F137" s="272" t="s">
        <v>139</v>
      </c>
      <c r="G137" s="270"/>
      <c r="H137" s="273">
        <v>15.9</v>
      </c>
      <c r="I137" s="274"/>
      <c r="J137" s="270"/>
      <c r="K137" s="270"/>
      <c r="L137" s="275"/>
      <c r="M137" s="276"/>
      <c r="N137" s="277"/>
      <c r="O137" s="277"/>
      <c r="P137" s="277"/>
      <c r="Q137" s="277"/>
      <c r="R137" s="277"/>
      <c r="S137" s="277"/>
      <c r="T137" s="278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79" t="s">
        <v>137</v>
      </c>
      <c r="AU137" s="279" t="s">
        <v>83</v>
      </c>
      <c r="AV137" s="14" t="s">
        <v>131</v>
      </c>
      <c r="AW137" s="14" t="s">
        <v>31</v>
      </c>
      <c r="AX137" s="14" t="s">
        <v>83</v>
      </c>
      <c r="AY137" s="279" t="s">
        <v>124</v>
      </c>
    </row>
    <row r="138" s="2" customFormat="1" ht="16.5" customHeight="1">
      <c r="A138" s="37"/>
      <c r="B138" s="38"/>
      <c r="C138" s="234" t="s">
        <v>152</v>
      </c>
      <c r="D138" s="234" t="s">
        <v>126</v>
      </c>
      <c r="E138" s="235" t="s">
        <v>268</v>
      </c>
      <c r="F138" s="236" t="s">
        <v>269</v>
      </c>
      <c r="G138" s="237" t="s">
        <v>164</v>
      </c>
      <c r="H138" s="238">
        <v>10</v>
      </c>
      <c r="I138" s="239"/>
      <c r="J138" s="240">
        <f>ROUND(I138*H138,2)</f>
        <v>0</v>
      </c>
      <c r="K138" s="236" t="s">
        <v>130</v>
      </c>
      <c r="L138" s="43"/>
      <c r="M138" s="241" t="s">
        <v>1</v>
      </c>
      <c r="N138" s="242" t="s">
        <v>40</v>
      </c>
      <c r="O138" s="90"/>
      <c r="P138" s="243">
        <f>O138*H138</f>
        <v>0</v>
      </c>
      <c r="Q138" s="243">
        <v>0</v>
      </c>
      <c r="R138" s="243">
        <f>Q138*H138</f>
        <v>0</v>
      </c>
      <c r="S138" s="243">
        <v>0</v>
      </c>
      <c r="T138" s="244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45" t="s">
        <v>131</v>
      </c>
      <c r="AT138" s="245" t="s">
        <v>126</v>
      </c>
      <c r="AU138" s="245" t="s">
        <v>83</v>
      </c>
      <c r="AY138" s="16" t="s">
        <v>124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16" t="s">
        <v>83</v>
      </c>
      <c r="BK138" s="246">
        <f>ROUND(I138*H138,2)</f>
        <v>0</v>
      </c>
      <c r="BL138" s="16" t="s">
        <v>131</v>
      </c>
      <c r="BM138" s="245" t="s">
        <v>373</v>
      </c>
    </row>
    <row r="139" s="13" customFormat="1">
      <c r="A139" s="13"/>
      <c r="B139" s="257"/>
      <c r="C139" s="258"/>
      <c r="D139" s="259" t="s">
        <v>137</v>
      </c>
      <c r="E139" s="260" t="s">
        <v>1</v>
      </c>
      <c r="F139" s="261" t="s">
        <v>271</v>
      </c>
      <c r="G139" s="258"/>
      <c r="H139" s="262">
        <v>10</v>
      </c>
      <c r="I139" s="263"/>
      <c r="J139" s="258"/>
      <c r="K139" s="258"/>
      <c r="L139" s="264"/>
      <c r="M139" s="265"/>
      <c r="N139" s="266"/>
      <c r="O139" s="266"/>
      <c r="P139" s="266"/>
      <c r="Q139" s="266"/>
      <c r="R139" s="266"/>
      <c r="S139" s="266"/>
      <c r="T139" s="26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8" t="s">
        <v>137</v>
      </c>
      <c r="AU139" s="268" t="s">
        <v>83</v>
      </c>
      <c r="AV139" s="13" t="s">
        <v>85</v>
      </c>
      <c r="AW139" s="13" t="s">
        <v>31</v>
      </c>
      <c r="AX139" s="13" t="s">
        <v>75</v>
      </c>
      <c r="AY139" s="268" t="s">
        <v>124</v>
      </c>
    </row>
    <row r="140" s="14" customFormat="1">
      <c r="A140" s="14"/>
      <c r="B140" s="269"/>
      <c r="C140" s="270"/>
      <c r="D140" s="259" t="s">
        <v>137</v>
      </c>
      <c r="E140" s="271" t="s">
        <v>1</v>
      </c>
      <c r="F140" s="272" t="s">
        <v>139</v>
      </c>
      <c r="G140" s="270"/>
      <c r="H140" s="273">
        <v>10</v>
      </c>
      <c r="I140" s="274"/>
      <c r="J140" s="270"/>
      <c r="K140" s="270"/>
      <c r="L140" s="275"/>
      <c r="M140" s="276"/>
      <c r="N140" s="277"/>
      <c r="O140" s="277"/>
      <c r="P140" s="277"/>
      <c r="Q140" s="277"/>
      <c r="R140" s="277"/>
      <c r="S140" s="277"/>
      <c r="T140" s="27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79" t="s">
        <v>137</v>
      </c>
      <c r="AU140" s="279" t="s">
        <v>83</v>
      </c>
      <c r="AV140" s="14" t="s">
        <v>131</v>
      </c>
      <c r="AW140" s="14" t="s">
        <v>31</v>
      </c>
      <c r="AX140" s="14" t="s">
        <v>83</v>
      </c>
      <c r="AY140" s="279" t="s">
        <v>124</v>
      </c>
    </row>
    <row r="141" s="2" customFormat="1" ht="16.5" customHeight="1">
      <c r="A141" s="37"/>
      <c r="B141" s="38"/>
      <c r="C141" s="234" t="s">
        <v>136</v>
      </c>
      <c r="D141" s="234" t="s">
        <v>126</v>
      </c>
      <c r="E141" s="235" t="s">
        <v>268</v>
      </c>
      <c r="F141" s="236" t="s">
        <v>269</v>
      </c>
      <c r="G141" s="237" t="s">
        <v>164</v>
      </c>
      <c r="H141" s="238">
        <v>24</v>
      </c>
      <c r="I141" s="239"/>
      <c r="J141" s="240">
        <f>ROUND(I141*H141,2)</f>
        <v>0</v>
      </c>
      <c r="K141" s="236" t="s">
        <v>130</v>
      </c>
      <c r="L141" s="43"/>
      <c r="M141" s="241" t="s">
        <v>1</v>
      </c>
      <c r="N141" s="242" t="s">
        <v>40</v>
      </c>
      <c r="O141" s="90"/>
      <c r="P141" s="243">
        <f>O141*H141</f>
        <v>0</v>
      </c>
      <c r="Q141" s="243">
        <v>0</v>
      </c>
      <c r="R141" s="243">
        <f>Q141*H141</f>
        <v>0</v>
      </c>
      <c r="S141" s="243">
        <v>0</v>
      </c>
      <c r="T141" s="244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45" t="s">
        <v>131</v>
      </c>
      <c r="AT141" s="245" t="s">
        <v>126</v>
      </c>
      <c r="AU141" s="245" t="s">
        <v>83</v>
      </c>
      <c r="AY141" s="16" t="s">
        <v>124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16" t="s">
        <v>83</v>
      </c>
      <c r="BK141" s="246">
        <f>ROUND(I141*H141,2)</f>
        <v>0</v>
      </c>
      <c r="BL141" s="16" t="s">
        <v>131</v>
      </c>
      <c r="BM141" s="245" t="s">
        <v>374</v>
      </c>
    </row>
    <row r="142" s="13" customFormat="1">
      <c r="A142" s="13"/>
      <c r="B142" s="257"/>
      <c r="C142" s="258"/>
      <c r="D142" s="259" t="s">
        <v>137</v>
      </c>
      <c r="E142" s="260" t="s">
        <v>1</v>
      </c>
      <c r="F142" s="261" t="s">
        <v>274</v>
      </c>
      <c r="G142" s="258"/>
      <c r="H142" s="262">
        <v>24</v>
      </c>
      <c r="I142" s="263"/>
      <c r="J142" s="258"/>
      <c r="K142" s="258"/>
      <c r="L142" s="264"/>
      <c r="M142" s="265"/>
      <c r="N142" s="266"/>
      <c r="O142" s="266"/>
      <c r="P142" s="266"/>
      <c r="Q142" s="266"/>
      <c r="R142" s="266"/>
      <c r="S142" s="266"/>
      <c r="T142" s="26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8" t="s">
        <v>137</v>
      </c>
      <c r="AU142" s="268" t="s">
        <v>83</v>
      </c>
      <c r="AV142" s="13" t="s">
        <v>85</v>
      </c>
      <c r="AW142" s="13" t="s">
        <v>31</v>
      </c>
      <c r="AX142" s="13" t="s">
        <v>75</v>
      </c>
      <c r="AY142" s="268" t="s">
        <v>124</v>
      </c>
    </row>
    <row r="143" s="2" customFormat="1" ht="16.5" customHeight="1">
      <c r="A143" s="37"/>
      <c r="B143" s="38"/>
      <c r="C143" s="234" t="s">
        <v>161</v>
      </c>
      <c r="D143" s="234" t="s">
        <v>126</v>
      </c>
      <c r="E143" s="235" t="s">
        <v>275</v>
      </c>
      <c r="F143" s="236" t="s">
        <v>276</v>
      </c>
      <c r="G143" s="237" t="s">
        <v>164</v>
      </c>
      <c r="H143" s="238">
        <v>10</v>
      </c>
      <c r="I143" s="239"/>
      <c r="J143" s="240">
        <f>ROUND(I143*H143,2)</f>
        <v>0</v>
      </c>
      <c r="K143" s="236" t="s">
        <v>130</v>
      </c>
      <c r="L143" s="43"/>
      <c r="M143" s="241" t="s">
        <v>1</v>
      </c>
      <c r="N143" s="242" t="s">
        <v>40</v>
      </c>
      <c r="O143" s="90"/>
      <c r="P143" s="243">
        <f>O143*H143</f>
        <v>0</v>
      </c>
      <c r="Q143" s="243">
        <v>0</v>
      </c>
      <c r="R143" s="243">
        <f>Q143*H143</f>
        <v>0</v>
      </c>
      <c r="S143" s="243">
        <v>0</v>
      </c>
      <c r="T143" s="244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45" t="s">
        <v>131</v>
      </c>
      <c r="AT143" s="245" t="s">
        <v>126</v>
      </c>
      <c r="AU143" s="245" t="s">
        <v>83</v>
      </c>
      <c r="AY143" s="16" t="s">
        <v>124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16" t="s">
        <v>83</v>
      </c>
      <c r="BK143" s="246">
        <f>ROUND(I143*H143,2)</f>
        <v>0</v>
      </c>
      <c r="BL143" s="16" t="s">
        <v>131</v>
      </c>
      <c r="BM143" s="245" t="s">
        <v>375</v>
      </c>
    </row>
    <row r="144" s="2" customFormat="1" ht="16.5" customHeight="1">
      <c r="A144" s="37"/>
      <c r="B144" s="38"/>
      <c r="C144" s="234" t="s">
        <v>80</v>
      </c>
      <c r="D144" s="234" t="s">
        <v>126</v>
      </c>
      <c r="E144" s="235" t="s">
        <v>275</v>
      </c>
      <c r="F144" s="236" t="s">
        <v>276</v>
      </c>
      <c r="G144" s="237" t="s">
        <v>164</v>
      </c>
      <c r="H144" s="238">
        <v>24</v>
      </c>
      <c r="I144" s="239"/>
      <c r="J144" s="240">
        <f>ROUND(I144*H144,2)</f>
        <v>0</v>
      </c>
      <c r="K144" s="236" t="s">
        <v>130</v>
      </c>
      <c r="L144" s="43"/>
      <c r="M144" s="241" t="s">
        <v>1</v>
      </c>
      <c r="N144" s="242" t="s">
        <v>40</v>
      </c>
      <c r="O144" s="90"/>
      <c r="P144" s="243">
        <f>O144*H144</f>
        <v>0</v>
      </c>
      <c r="Q144" s="243">
        <v>0</v>
      </c>
      <c r="R144" s="243">
        <f>Q144*H144</f>
        <v>0</v>
      </c>
      <c r="S144" s="243">
        <v>0</v>
      </c>
      <c r="T144" s="244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45" t="s">
        <v>131</v>
      </c>
      <c r="AT144" s="245" t="s">
        <v>126</v>
      </c>
      <c r="AU144" s="245" t="s">
        <v>83</v>
      </c>
      <c r="AY144" s="16" t="s">
        <v>124</v>
      </c>
      <c r="BE144" s="246">
        <f>IF(N144="základní",J144,0)</f>
        <v>0</v>
      </c>
      <c r="BF144" s="246">
        <f>IF(N144="snížená",J144,0)</f>
        <v>0</v>
      </c>
      <c r="BG144" s="246">
        <f>IF(N144="zákl. přenesená",J144,0)</f>
        <v>0</v>
      </c>
      <c r="BH144" s="246">
        <f>IF(N144="sníž. přenesená",J144,0)</f>
        <v>0</v>
      </c>
      <c r="BI144" s="246">
        <f>IF(N144="nulová",J144,0)</f>
        <v>0</v>
      </c>
      <c r="BJ144" s="16" t="s">
        <v>83</v>
      </c>
      <c r="BK144" s="246">
        <f>ROUND(I144*H144,2)</f>
        <v>0</v>
      </c>
      <c r="BL144" s="16" t="s">
        <v>131</v>
      </c>
      <c r="BM144" s="245" t="s">
        <v>376</v>
      </c>
    </row>
    <row r="145" s="2" customFormat="1" ht="21.75" customHeight="1">
      <c r="A145" s="37"/>
      <c r="B145" s="38"/>
      <c r="C145" s="234" t="s">
        <v>170</v>
      </c>
      <c r="D145" s="234" t="s">
        <v>126</v>
      </c>
      <c r="E145" s="235" t="s">
        <v>280</v>
      </c>
      <c r="F145" s="236" t="s">
        <v>281</v>
      </c>
      <c r="G145" s="237" t="s">
        <v>164</v>
      </c>
      <c r="H145" s="238">
        <v>10</v>
      </c>
      <c r="I145" s="239"/>
      <c r="J145" s="240">
        <f>ROUND(I145*H145,2)</f>
        <v>0</v>
      </c>
      <c r="K145" s="236" t="s">
        <v>130</v>
      </c>
      <c r="L145" s="43"/>
      <c r="M145" s="241" t="s">
        <v>1</v>
      </c>
      <c r="N145" s="242" t="s">
        <v>40</v>
      </c>
      <c r="O145" s="90"/>
      <c r="P145" s="243">
        <f>O145*H145</f>
        <v>0</v>
      </c>
      <c r="Q145" s="243">
        <v>0</v>
      </c>
      <c r="R145" s="243">
        <f>Q145*H145</f>
        <v>0</v>
      </c>
      <c r="S145" s="243">
        <v>0</v>
      </c>
      <c r="T145" s="244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45" t="s">
        <v>131</v>
      </c>
      <c r="AT145" s="245" t="s">
        <v>126</v>
      </c>
      <c r="AU145" s="245" t="s">
        <v>83</v>
      </c>
      <c r="AY145" s="16" t="s">
        <v>124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16" t="s">
        <v>83</v>
      </c>
      <c r="BK145" s="246">
        <f>ROUND(I145*H145,2)</f>
        <v>0</v>
      </c>
      <c r="BL145" s="16" t="s">
        <v>131</v>
      </c>
      <c r="BM145" s="245" t="s">
        <v>377</v>
      </c>
    </row>
    <row r="146" s="2" customFormat="1" ht="21.75" customHeight="1">
      <c r="A146" s="37"/>
      <c r="B146" s="38"/>
      <c r="C146" s="234" t="s">
        <v>151</v>
      </c>
      <c r="D146" s="234" t="s">
        <v>126</v>
      </c>
      <c r="E146" s="235" t="s">
        <v>280</v>
      </c>
      <c r="F146" s="236" t="s">
        <v>281</v>
      </c>
      <c r="G146" s="237" t="s">
        <v>164</v>
      </c>
      <c r="H146" s="238">
        <v>24</v>
      </c>
      <c r="I146" s="239"/>
      <c r="J146" s="240">
        <f>ROUND(I146*H146,2)</f>
        <v>0</v>
      </c>
      <c r="K146" s="236" t="s">
        <v>130</v>
      </c>
      <c r="L146" s="43"/>
      <c r="M146" s="280" t="s">
        <v>1</v>
      </c>
      <c r="N146" s="281" t="s">
        <v>40</v>
      </c>
      <c r="O146" s="282"/>
      <c r="P146" s="283">
        <f>O146*H146</f>
        <v>0</v>
      </c>
      <c r="Q146" s="283">
        <v>0</v>
      </c>
      <c r="R146" s="283">
        <f>Q146*H146</f>
        <v>0</v>
      </c>
      <c r="S146" s="283">
        <v>0</v>
      </c>
      <c r="T146" s="284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45" t="s">
        <v>131</v>
      </c>
      <c r="AT146" s="245" t="s">
        <v>126</v>
      </c>
      <c r="AU146" s="245" t="s">
        <v>83</v>
      </c>
      <c r="AY146" s="16" t="s">
        <v>124</v>
      </c>
      <c r="BE146" s="246">
        <f>IF(N146="základní",J146,0)</f>
        <v>0</v>
      </c>
      <c r="BF146" s="246">
        <f>IF(N146="snížená",J146,0)</f>
        <v>0</v>
      </c>
      <c r="BG146" s="246">
        <f>IF(N146="zákl. přenesená",J146,0)</f>
        <v>0</v>
      </c>
      <c r="BH146" s="246">
        <f>IF(N146="sníž. přenesená",J146,0)</f>
        <v>0</v>
      </c>
      <c r="BI146" s="246">
        <f>IF(N146="nulová",J146,0)</f>
        <v>0</v>
      </c>
      <c r="BJ146" s="16" t="s">
        <v>83</v>
      </c>
      <c r="BK146" s="246">
        <f>ROUND(I146*H146,2)</f>
        <v>0</v>
      </c>
      <c r="BL146" s="16" t="s">
        <v>131</v>
      </c>
      <c r="BM146" s="245" t="s">
        <v>378</v>
      </c>
    </row>
    <row r="147" s="2" customFormat="1" ht="6.96" customHeight="1">
      <c r="A147" s="37"/>
      <c r="B147" s="65"/>
      <c r="C147" s="66"/>
      <c r="D147" s="66"/>
      <c r="E147" s="66"/>
      <c r="F147" s="66"/>
      <c r="G147" s="66"/>
      <c r="H147" s="66"/>
      <c r="I147" s="182"/>
      <c r="J147" s="66"/>
      <c r="K147" s="66"/>
      <c r="L147" s="43"/>
      <c r="M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</row>
  </sheetData>
  <sheetProtection sheet="1" autoFilter="0" formatColumns="0" formatRows="0" objects="1" scenarios="1" spinCount="100000" saltValue="KsPjJ3cw1DXYCgGsSdVdcysuqSUT0fEMHk8jZ4UIVgO0LZY1U0p+Kahwc9LlXJn2PSBoY2poDUtCv9edFhupww==" hashValue="TYz5pypEP71ZkWaaRXDJxd4OtRgk4orZW2UEQGmt16RL7K+5PGj/aMkjNT0bncIcVjWzADYH+A6eBfag+UwL3Q==" algorithmName="SHA-512" password="CC35"/>
  <autoFilter ref="C116:K146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Milan Hájek</dc:creator>
  <cp:lastModifiedBy>Milan Hájek</cp:lastModifiedBy>
  <dcterms:created xsi:type="dcterms:W3CDTF">2020-06-24T06:43:15Z</dcterms:created>
  <dcterms:modified xsi:type="dcterms:W3CDTF">2020-06-24T06:43:32Z</dcterms:modified>
</cp:coreProperties>
</file>